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M:\Griffie\Griffie\Raad 2026\Vergaderingen september 2026\Commissie samenleving 1 september 2026\RV Meerjarig Investeringsplan en Meerjarig Onderhoudsplan buitensportaccommodaties\"/>
    </mc:Choice>
  </mc:AlternateContent>
  <xr:revisionPtr revIDLastSave="0" documentId="8_{73EB0BFE-CF51-4178-89E4-209BA3566EEE}" xr6:coauthVersionLast="47" xr6:coauthVersionMax="47" xr10:uidLastSave="{00000000-0000-0000-0000-000000000000}"/>
  <bookViews>
    <workbookView xWindow="-120" yWindow="-120" windowWidth="29040" windowHeight="15840" xr2:uid="{A297CAFC-6A5A-4A6E-8FE0-3425B99D22C4}"/>
  </bookViews>
  <sheets>
    <sheet name="Overzicht van investeringen" sheetId="1" r:id="rId1"/>
    <sheet name="Bronzenwei" sheetId="2" r:id="rId2"/>
    <sheet name="Coevering" sheetId="3" r:id="rId3"/>
    <sheet name="De Ark" sheetId="4" r:id="rId4"/>
    <sheet name="Oudven" sheetId="5" r:id="rId5"/>
    <sheet name="Kievit" sheetId="6" r:id="rId6"/>
    <sheet name="Kervel" sheetId="7" r:id="rId7"/>
    <sheet name="Ornithos" sheetId="8" r:id="rId8"/>
    <sheet name="Overige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1" l="1"/>
  <c r="G27" i="3" l="1"/>
  <c r="G10" i="5" l="1"/>
  <c r="G62" i="6"/>
  <c r="I62" i="6"/>
  <c r="J62" i="6"/>
  <c r="H5" i="8"/>
  <c r="G36" i="4"/>
  <c r="F36" i="4"/>
  <c r="J27" i="3"/>
  <c r="G10" i="7"/>
  <c r="H32" i="1" l="1"/>
  <c r="H20" i="1"/>
  <c r="H9" i="1"/>
  <c r="M9" i="9"/>
  <c r="L9" i="9"/>
  <c r="O9" i="9" s="1"/>
  <c r="K9" i="9"/>
  <c r="E9" i="9"/>
  <c r="B10" i="9" s="1"/>
  <c r="D9" i="9"/>
  <c r="C9" i="9"/>
  <c r="F9" i="9" s="1"/>
  <c r="B9" i="9"/>
  <c r="G6" i="1"/>
  <c r="G29" i="1" s="1"/>
  <c r="H62" i="6"/>
  <c r="E62" i="6"/>
  <c r="F62" i="6"/>
  <c r="H14" i="1"/>
  <c r="H15" i="1"/>
  <c r="H16" i="1"/>
  <c r="H17" i="1"/>
  <c r="H18" i="1"/>
  <c r="H19" i="1"/>
  <c r="H13" i="1"/>
  <c r="E10" i="5"/>
  <c r="H10" i="5"/>
  <c r="I10" i="5"/>
  <c r="J10" i="5"/>
  <c r="G5" i="1" s="1"/>
  <c r="G28" i="1" s="1"/>
  <c r="F10" i="5"/>
  <c r="H36" i="4"/>
  <c r="I36" i="4"/>
  <c r="J36" i="4"/>
  <c r="G4" i="1" s="1"/>
  <c r="G27" i="1" s="1"/>
  <c r="E36" i="4"/>
  <c r="G3" i="1"/>
  <c r="G26" i="1" s="1"/>
  <c r="F27" i="3"/>
  <c r="H27" i="3"/>
  <c r="I27" i="3"/>
  <c r="E27" i="3"/>
  <c r="G21" i="1"/>
  <c r="G7" i="1"/>
  <c r="G30" i="1" s="1"/>
  <c r="G8" i="1"/>
  <c r="G31" i="1" s="1"/>
  <c r="E58" i="2"/>
  <c r="F58" i="2"/>
  <c r="G58" i="2"/>
  <c r="H58" i="2"/>
  <c r="I58" i="2"/>
  <c r="J58" i="2"/>
  <c r="G2" i="1" s="1"/>
  <c r="G25" i="1" s="1"/>
  <c r="G10" i="1" l="1"/>
  <c r="G33" i="1" s="1"/>
  <c r="E10" i="9"/>
  <c r="B11" i="9" s="1"/>
  <c r="D10" i="9"/>
  <c r="C10" i="9"/>
  <c r="F10" i="9" s="1"/>
  <c r="N9" i="9"/>
  <c r="K10" i="9" s="1"/>
  <c r="B6" i="1"/>
  <c r="B29" i="1" s="1"/>
  <c r="M10" i="9" l="1"/>
  <c r="L10" i="9"/>
  <c r="O10" i="9" s="1"/>
  <c r="N10" i="9"/>
  <c r="K11" i="9" s="1"/>
  <c r="C11" i="9"/>
  <c r="F11" i="9" s="1"/>
  <c r="D11" i="9"/>
  <c r="E11" i="9" s="1"/>
  <c r="B12" i="9" s="1"/>
  <c r="C21" i="1"/>
  <c r="D21" i="1"/>
  <c r="E21" i="1"/>
  <c r="F21" i="1"/>
  <c r="B21" i="1"/>
  <c r="C8" i="1"/>
  <c r="D8" i="1"/>
  <c r="E8" i="1"/>
  <c r="F8" i="1"/>
  <c r="F31" i="1" s="1"/>
  <c r="H31" i="1" s="1"/>
  <c r="B8" i="1"/>
  <c r="C7" i="1"/>
  <c r="C30" i="1" s="1"/>
  <c r="D7" i="1"/>
  <c r="D30" i="1" s="1"/>
  <c r="E7" i="1"/>
  <c r="E30" i="1" s="1"/>
  <c r="F7" i="1"/>
  <c r="F30" i="1" s="1"/>
  <c r="B7" i="1"/>
  <c r="B30" i="1" s="1"/>
  <c r="C6" i="1"/>
  <c r="C29" i="1" s="1"/>
  <c r="D6" i="1"/>
  <c r="D29" i="1" s="1"/>
  <c r="E6" i="1"/>
  <c r="E29" i="1" s="1"/>
  <c r="F6" i="1"/>
  <c r="F29" i="1" s="1"/>
  <c r="C5" i="1"/>
  <c r="C28" i="1" s="1"/>
  <c r="D5" i="1"/>
  <c r="D28" i="1" s="1"/>
  <c r="E5" i="1"/>
  <c r="E28" i="1" s="1"/>
  <c r="F5" i="1"/>
  <c r="F28" i="1" s="1"/>
  <c r="B5" i="1"/>
  <c r="B28" i="1" s="1"/>
  <c r="C4" i="1"/>
  <c r="C27" i="1" s="1"/>
  <c r="D4" i="1"/>
  <c r="D27" i="1" s="1"/>
  <c r="E4" i="1"/>
  <c r="E27" i="1" s="1"/>
  <c r="F4" i="1"/>
  <c r="F27" i="1" s="1"/>
  <c r="B4" i="1"/>
  <c r="B27" i="1" s="1"/>
  <c r="C3" i="1"/>
  <c r="C26" i="1" s="1"/>
  <c r="D3" i="1"/>
  <c r="D26" i="1" s="1"/>
  <c r="E3" i="1"/>
  <c r="E26" i="1" s="1"/>
  <c r="F3" i="1"/>
  <c r="F26" i="1" s="1"/>
  <c r="B3" i="1"/>
  <c r="B26" i="1" s="1"/>
  <c r="C2" i="1"/>
  <c r="D2" i="1"/>
  <c r="E2" i="1"/>
  <c r="F2" i="1"/>
  <c r="B2" i="1"/>
  <c r="E25" i="1" l="1"/>
  <c r="E10" i="1"/>
  <c r="E33" i="1" s="1"/>
  <c r="B25" i="1"/>
  <c r="B10" i="1"/>
  <c r="B33" i="1" s="1"/>
  <c r="C25" i="1"/>
  <c r="C10" i="1"/>
  <c r="C33" i="1" s="1"/>
  <c r="F25" i="1"/>
  <c r="F10" i="1"/>
  <c r="F33" i="1" s="1"/>
  <c r="D25" i="1"/>
  <c r="D10" i="1"/>
  <c r="D33" i="1" s="1"/>
  <c r="H29" i="1"/>
  <c r="H27" i="1"/>
  <c r="H30" i="1"/>
  <c r="H26" i="1"/>
  <c r="H28" i="1"/>
  <c r="D12" i="9"/>
  <c r="E12" i="9" s="1"/>
  <c r="B13" i="9" s="1"/>
  <c r="C12" i="9"/>
  <c r="F12" i="9" s="1"/>
  <c r="N11" i="9"/>
  <c r="K12" i="9" s="1"/>
  <c r="L11" i="9"/>
  <c r="M11" i="9"/>
  <c r="H5" i="1"/>
  <c r="H3" i="1"/>
  <c r="H2" i="1"/>
  <c r="H4" i="1"/>
  <c r="H21" i="1"/>
  <c r="H8" i="1"/>
  <c r="H7" i="1"/>
  <c r="H6" i="1"/>
  <c r="H25" i="1" l="1"/>
  <c r="C13" i="9"/>
  <c r="D13" i="9"/>
  <c r="E13" i="9"/>
  <c r="B14" i="9" s="1"/>
  <c r="M12" i="9"/>
  <c r="N12" i="9" s="1"/>
  <c r="K13" i="9" s="1"/>
  <c r="L12" i="9"/>
  <c r="O12" i="9" s="1"/>
  <c r="O11" i="9"/>
  <c r="H33" i="1"/>
  <c r="H10" i="1"/>
  <c r="M13" i="9" l="1"/>
  <c r="N13" i="9" s="1"/>
  <c r="K14" i="9" s="1"/>
  <c r="L13" i="9"/>
  <c r="E14" i="9"/>
  <c r="B15" i="9" s="1"/>
  <c r="D14" i="9"/>
  <c r="C14" i="9"/>
  <c r="F14" i="9" s="1"/>
  <c r="F13" i="9"/>
  <c r="M14" i="9" l="1"/>
  <c r="L14" i="9"/>
  <c r="O14" i="9" s="1"/>
  <c r="N14" i="9"/>
  <c r="K15" i="9" s="1"/>
  <c r="C15" i="9"/>
  <c r="F15" i="9" s="1"/>
  <c r="D15" i="9"/>
  <c r="E15" i="9" s="1"/>
  <c r="B16" i="9" s="1"/>
  <c r="O13" i="9"/>
  <c r="D16" i="9" l="1"/>
  <c r="E16" i="9" s="1"/>
  <c r="B17" i="9" s="1"/>
  <c r="C16" i="9"/>
  <c r="F16" i="9" s="1"/>
  <c r="N15" i="9"/>
  <c r="K16" i="9" s="1"/>
  <c r="L15" i="9"/>
  <c r="O15" i="9" s="1"/>
  <c r="M15" i="9"/>
  <c r="C17" i="9" l="1"/>
  <c r="F17" i="9" s="1"/>
  <c r="D17" i="9"/>
  <c r="E17" i="9"/>
  <c r="B18" i="9" s="1"/>
  <c r="M16" i="9"/>
  <c r="N16" i="9" s="1"/>
  <c r="K17" i="9" s="1"/>
  <c r="L16" i="9"/>
  <c r="M17" i="9" l="1"/>
  <c r="N17" i="9" s="1"/>
  <c r="K18" i="9" s="1"/>
  <c r="L17" i="9"/>
  <c r="O17" i="9" s="1"/>
  <c r="E18" i="9"/>
  <c r="B19" i="9" s="1"/>
  <c r="D18" i="9"/>
  <c r="C18" i="9"/>
  <c r="O16" i="9"/>
  <c r="M18" i="9" l="1"/>
  <c r="L18" i="9"/>
  <c r="O18" i="9" s="1"/>
  <c r="N18" i="9"/>
  <c r="K19" i="9" s="1"/>
  <c r="C19" i="9"/>
  <c r="F19" i="9" s="1"/>
  <c r="D19" i="9"/>
  <c r="E19" i="9" s="1"/>
  <c r="B20" i="9" s="1"/>
  <c r="F18" i="9"/>
  <c r="D20" i="9" l="1"/>
  <c r="E20" i="9" s="1"/>
  <c r="B21" i="9" s="1"/>
  <c r="C20" i="9"/>
  <c r="F20" i="9" s="1"/>
  <c r="N19" i="9"/>
  <c r="K20" i="9" s="1"/>
  <c r="L19" i="9"/>
  <c r="M19" i="9"/>
  <c r="C21" i="9" l="1"/>
  <c r="F21" i="9" s="1"/>
  <c r="D21" i="9"/>
  <c r="E21" i="9"/>
  <c r="B22" i="9" s="1"/>
  <c r="M20" i="9"/>
  <c r="N20" i="9" s="1"/>
  <c r="K21" i="9" s="1"/>
  <c r="L20" i="9"/>
  <c r="O19" i="9"/>
  <c r="M21" i="9" l="1"/>
  <c r="N21" i="9" s="1"/>
  <c r="K22" i="9" s="1"/>
  <c r="L21" i="9"/>
  <c r="O21" i="9" s="1"/>
  <c r="E22" i="9"/>
  <c r="B23" i="9" s="1"/>
  <c r="D22" i="9"/>
  <c r="C22" i="9"/>
  <c r="F22" i="9" s="1"/>
  <c r="O20" i="9"/>
  <c r="M22" i="9" l="1"/>
  <c r="L22" i="9"/>
  <c r="O22" i="9" s="1"/>
  <c r="N22" i="9"/>
  <c r="K23" i="9" s="1"/>
  <c r="C23" i="9"/>
  <c r="F23" i="9" s="1"/>
  <c r="D23" i="9"/>
  <c r="E23" i="9" s="1"/>
  <c r="B24" i="9" s="1"/>
  <c r="C24" i="9" l="1"/>
  <c r="D24" i="9"/>
  <c r="E24" i="9" s="1"/>
  <c r="B25" i="9" s="1"/>
  <c r="N23" i="9"/>
  <c r="K24" i="9" s="1"/>
  <c r="M23" i="9"/>
  <c r="L23" i="9"/>
  <c r="O23" i="9" s="1"/>
  <c r="C25" i="9" l="1"/>
  <c r="D25" i="9"/>
  <c r="E25" i="9" s="1"/>
  <c r="B26" i="9" s="1"/>
  <c r="F24" i="9"/>
  <c r="M24" i="9"/>
  <c r="L24" i="9"/>
  <c r="N24" i="9"/>
  <c r="K25" i="9" s="1"/>
  <c r="C26" i="9" l="1"/>
  <c r="D26" i="9"/>
  <c r="E26" i="9" s="1"/>
  <c r="B27" i="9" s="1"/>
  <c r="O24" i="9"/>
  <c r="F25" i="9"/>
  <c r="M25" i="9"/>
  <c r="L25" i="9"/>
  <c r="O25" i="9" s="1"/>
  <c r="N25" i="9"/>
  <c r="K26" i="9" s="1"/>
  <c r="D27" i="9" l="1"/>
  <c r="E27" i="9" s="1"/>
  <c r="B28" i="9" s="1"/>
  <c r="C27" i="9"/>
  <c r="F27" i="9" s="1"/>
  <c r="N26" i="9"/>
  <c r="K27" i="9" s="1"/>
  <c r="M26" i="9"/>
  <c r="L26" i="9"/>
  <c r="O26" i="9" s="1"/>
  <c r="F26" i="9"/>
  <c r="C28" i="9" l="1"/>
  <c r="D28" i="9"/>
  <c r="E28" i="9" s="1"/>
  <c r="B29" i="9" s="1"/>
  <c r="M27" i="9"/>
  <c r="N27" i="9" s="1"/>
  <c r="K28" i="9" s="1"/>
  <c r="L27" i="9"/>
  <c r="M28" i="9" l="1"/>
  <c r="N28" i="9" s="1"/>
  <c r="K29" i="9" s="1"/>
  <c r="L28" i="9"/>
  <c r="O28" i="9" s="1"/>
  <c r="E29" i="9"/>
  <c r="B30" i="9" s="1"/>
  <c r="D29" i="9"/>
  <c r="C29" i="9"/>
  <c r="F29" i="9" s="1"/>
  <c r="O27" i="9"/>
  <c r="F28" i="9"/>
  <c r="M29" i="9" l="1"/>
  <c r="N29" i="9" s="1"/>
  <c r="K30" i="9" s="1"/>
  <c r="L29" i="9"/>
  <c r="C30" i="9"/>
  <c r="F30" i="9" s="1"/>
  <c r="E30" i="9"/>
  <c r="B31" i="9" s="1"/>
  <c r="D30" i="9"/>
  <c r="M30" i="9" l="1"/>
  <c r="N30" i="9" s="1"/>
  <c r="K31" i="9" s="1"/>
  <c r="L30" i="9"/>
  <c r="O30" i="9" s="1"/>
  <c r="O29" i="9"/>
  <c r="D31" i="9"/>
  <c r="E31" i="9" s="1"/>
  <c r="B32" i="9" s="1"/>
  <c r="C31" i="9"/>
  <c r="F31" i="9" s="1"/>
  <c r="C32" i="9" l="1"/>
  <c r="D32" i="9"/>
  <c r="E32" i="9" s="1"/>
  <c r="B33" i="9" s="1"/>
  <c r="M31" i="9"/>
  <c r="N31" i="9" s="1"/>
  <c r="K32" i="9" s="1"/>
  <c r="L31" i="9"/>
  <c r="M32" i="9" l="1"/>
  <c r="N32" i="9" s="1"/>
  <c r="K33" i="9" s="1"/>
  <c r="L32" i="9"/>
  <c r="O32" i="9" s="1"/>
  <c r="E33" i="9"/>
  <c r="B34" i="9" s="1"/>
  <c r="D33" i="9"/>
  <c r="C33" i="9"/>
  <c r="F33" i="9" s="1"/>
  <c r="O31" i="9"/>
  <c r="F32" i="9"/>
  <c r="M33" i="9" l="1"/>
  <c r="L33" i="9"/>
  <c r="O33" i="9" s="1"/>
  <c r="N33" i="9"/>
  <c r="K34" i="9" s="1"/>
  <c r="C34" i="9"/>
  <c r="F34" i="9" s="1"/>
  <c r="D34" i="9"/>
  <c r="E34" i="9" s="1"/>
  <c r="B35" i="9" s="1"/>
  <c r="E35" i="9" l="1"/>
  <c r="B36" i="9" s="1"/>
  <c r="D35" i="9"/>
  <c r="C35" i="9"/>
  <c r="F35" i="9" s="1"/>
  <c r="N34" i="9"/>
  <c r="K35" i="9" s="1"/>
  <c r="M34" i="9"/>
  <c r="L34" i="9"/>
  <c r="M35" i="9" l="1"/>
  <c r="L35" i="9"/>
  <c r="N35" i="9"/>
  <c r="K36" i="9" s="1"/>
  <c r="O34" i="9"/>
  <c r="C36" i="9"/>
  <c r="F36" i="9" s="1"/>
  <c r="D36" i="9"/>
  <c r="E36" i="9" s="1"/>
  <c r="B37" i="9" s="1"/>
  <c r="D37" i="9" l="1"/>
  <c r="E37" i="9" s="1"/>
  <c r="B38" i="9" s="1"/>
  <c r="C37" i="9"/>
  <c r="F37" i="9" s="1"/>
  <c r="N36" i="9"/>
  <c r="K37" i="9" s="1"/>
  <c r="M36" i="9"/>
  <c r="L36" i="9"/>
  <c r="O36" i="9" s="1"/>
  <c r="O35" i="9"/>
  <c r="C38" i="9" l="1"/>
  <c r="D38" i="9"/>
  <c r="E38" i="9" s="1"/>
  <c r="B39" i="9" s="1"/>
  <c r="M37" i="9"/>
  <c r="N37" i="9" s="1"/>
  <c r="K38" i="9" s="1"/>
  <c r="L37" i="9"/>
  <c r="N38" i="9" l="1"/>
  <c r="K39" i="9" s="1"/>
  <c r="M38" i="9"/>
  <c r="L38" i="9"/>
  <c r="O38" i="9" s="1"/>
  <c r="D39" i="9"/>
  <c r="E39" i="9" s="1"/>
  <c r="B40" i="9" s="1"/>
  <c r="C39" i="9"/>
  <c r="O37" i="9"/>
  <c r="F38" i="9"/>
  <c r="C40" i="9" l="1"/>
  <c r="D40" i="9"/>
  <c r="E40" i="9" s="1"/>
  <c r="B41" i="9" s="1"/>
  <c r="M39" i="9"/>
  <c r="N39" i="9" s="1"/>
  <c r="K40" i="9" s="1"/>
  <c r="L39" i="9"/>
  <c r="F39" i="9"/>
  <c r="M40" i="9" l="1"/>
  <c r="N40" i="9" s="1"/>
  <c r="K41" i="9" s="1"/>
  <c r="L40" i="9"/>
  <c r="O40" i="9" s="1"/>
  <c r="E41" i="9"/>
  <c r="B42" i="9" s="1"/>
  <c r="D41" i="9"/>
  <c r="C41" i="9"/>
  <c r="F41" i="9" s="1"/>
  <c r="O39" i="9"/>
  <c r="F40" i="9"/>
  <c r="M41" i="9" l="1"/>
  <c r="L41" i="9"/>
  <c r="O41" i="9" s="1"/>
  <c r="N41" i="9"/>
  <c r="K42" i="9" s="1"/>
  <c r="C42" i="9"/>
  <c r="F42" i="9" s="1"/>
  <c r="D42" i="9"/>
  <c r="E42" i="9" s="1"/>
  <c r="B43" i="9" s="1"/>
  <c r="D43" i="9" l="1"/>
  <c r="E43" i="9" s="1"/>
  <c r="B44" i="9" s="1"/>
  <c r="C43" i="9"/>
  <c r="F43" i="9" s="1"/>
  <c r="N42" i="9"/>
  <c r="K43" i="9" s="1"/>
  <c r="M42" i="9"/>
  <c r="L42" i="9"/>
  <c r="O42" i="9" s="1"/>
  <c r="C44" i="9" l="1"/>
  <c r="D44" i="9"/>
  <c r="E44" i="9" s="1"/>
  <c r="B45" i="9" s="1"/>
  <c r="M43" i="9"/>
  <c r="N43" i="9" s="1"/>
  <c r="K44" i="9" s="1"/>
  <c r="L43" i="9"/>
  <c r="M44" i="9" l="1"/>
  <c r="N44" i="9" s="1"/>
  <c r="K45" i="9" s="1"/>
  <c r="L44" i="9"/>
  <c r="O44" i="9" s="1"/>
  <c r="E45" i="9"/>
  <c r="B46" i="9" s="1"/>
  <c r="D45" i="9"/>
  <c r="C45" i="9"/>
  <c r="F45" i="9" s="1"/>
  <c r="O43" i="9"/>
  <c r="F44" i="9"/>
  <c r="M45" i="9" l="1"/>
  <c r="L45" i="9"/>
  <c r="O45" i="9" s="1"/>
  <c r="N45" i="9"/>
  <c r="K46" i="9" s="1"/>
  <c r="C46" i="9"/>
  <c r="F46" i="9" s="1"/>
  <c r="D46" i="9"/>
  <c r="E46" i="9" s="1"/>
  <c r="B47" i="9" s="1"/>
  <c r="D47" i="9" l="1"/>
  <c r="E47" i="9" s="1"/>
  <c r="B48" i="9" s="1"/>
  <c r="C47" i="9"/>
  <c r="F47" i="9" s="1"/>
  <c r="N46" i="9"/>
  <c r="K47" i="9" s="1"/>
  <c r="M46" i="9"/>
  <c r="L46" i="9"/>
  <c r="O46" i="9" s="1"/>
  <c r="C48" i="9" l="1"/>
  <c r="D48" i="9"/>
  <c r="E48" i="9" s="1"/>
  <c r="B49" i="9" s="1"/>
  <c r="M47" i="9"/>
  <c r="N47" i="9" s="1"/>
  <c r="K48" i="9" s="1"/>
  <c r="L47" i="9"/>
  <c r="N48" i="9" l="1"/>
  <c r="K49" i="9" s="1"/>
  <c r="M48" i="9"/>
  <c r="L48" i="9"/>
  <c r="O48" i="9" s="1"/>
  <c r="E49" i="9"/>
  <c r="B50" i="9" s="1"/>
  <c r="D49" i="9"/>
  <c r="C49" i="9"/>
  <c r="O47" i="9"/>
  <c r="F48" i="9"/>
  <c r="F49" i="9" l="1"/>
  <c r="C50" i="9"/>
  <c r="D50" i="9"/>
  <c r="E50" i="9" s="1"/>
  <c r="B51" i="9" s="1"/>
  <c r="M49" i="9"/>
  <c r="N49" i="9" s="1"/>
  <c r="K50" i="9" s="1"/>
  <c r="L49" i="9"/>
  <c r="M50" i="9" l="1"/>
  <c r="N50" i="9" s="1"/>
  <c r="K51" i="9" s="1"/>
  <c r="L50" i="9"/>
  <c r="O50" i="9" s="1"/>
  <c r="E51" i="9"/>
  <c r="B52" i="9" s="1"/>
  <c r="D51" i="9"/>
  <c r="C51" i="9"/>
  <c r="F51" i="9" s="1"/>
  <c r="O49" i="9"/>
  <c r="F50" i="9"/>
  <c r="M51" i="9" l="1"/>
  <c r="L51" i="9"/>
  <c r="O51" i="9" s="1"/>
  <c r="N51" i="9"/>
  <c r="K52" i="9" s="1"/>
  <c r="C52" i="9"/>
  <c r="F52" i="9" s="1"/>
  <c r="D52" i="9"/>
  <c r="E52" i="9" s="1"/>
  <c r="B53" i="9" s="1"/>
  <c r="D53" i="9" l="1"/>
  <c r="E53" i="9" s="1"/>
  <c r="B54" i="9" s="1"/>
  <c r="C53" i="9"/>
  <c r="F53" i="9" s="1"/>
  <c r="N52" i="9"/>
  <c r="K53" i="9" s="1"/>
  <c r="M52" i="9"/>
  <c r="L52" i="9"/>
  <c r="O52" i="9" s="1"/>
  <c r="C54" i="9" l="1"/>
  <c r="D54" i="9"/>
  <c r="E54" i="9" s="1"/>
  <c r="B55" i="9" s="1"/>
  <c r="M53" i="9"/>
  <c r="N53" i="9" s="1"/>
  <c r="K54" i="9" s="1"/>
  <c r="L53" i="9"/>
  <c r="M54" i="9" l="1"/>
  <c r="N54" i="9" s="1"/>
  <c r="K55" i="9" s="1"/>
  <c r="L54" i="9"/>
  <c r="O54" i="9" s="1"/>
  <c r="E55" i="9"/>
  <c r="B56" i="9" s="1"/>
  <c r="D55" i="9"/>
  <c r="C55" i="9"/>
  <c r="F55" i="9" s="1"/>
  <c r="O53" i="9"/>
  <c r="F54" i="9"/>
  <c r="M55" i="9" l="1"/>
  <c r="L55" i="9"/>
  <c r="O55" i="9" s="1"/>
  <c r="N55" i="9"/>
  <c r="K56" i="9" s="1"/>
  <c r="C56" i="9"/>
  <c r="F56" i="9" s="1"/>
  <c r="D56" i="9"/>
  <c r="E56" i="9" s="1"/>
  <c r="B57" i="9" s="1"/>
  <c r="D57" i="9" l="1"/>
  <c r="E57" i="9" s="1"/>
  <c r="B58" i="9" s="1"/>
  <c r="C57" i="9"/>
  <c r="F57" i="9" s="1"/>
  <c r="N56" i="9"/>
  <c r="K57" i="9" s="1"/>
  <c r="M56" i="9"/>
  <c r="L56" i="9"/>
  <c r="O56" i="9" s="1"/>
  <c r="C58" i="9" l="1"/>
  <c r="D58" i="9"/>
  <c r="E58" i="9" s="1"/>
  <c r="M57" i="9"/>
  <c r="N57" i="9" s="1"/>
  <c r="K58" i="9" s="1"/>
  <c r="L57" i="9"/>
  <c r="M58" i="9" l="1"/>
  <c r="N58" i="9" s="1"/>
  <c r="L58" i="9"/>
  <c r="O58" i="9" s="1"/>
  <c r="O57" i="9"/>
  <c r="F58" i="9"/>
</calcChain>
</file>

<file path=xl/sharedStrings.xml><?xml version="1.0" encoding="utf-8"?>
<sst xmlns="http://schemas.openxmlformats.org/spreadsheetml/2006/main" count="755" uniqueCount="188">
  <si>
    <t>Vereniging</t>
  </si>
  <si>
    <t>Omschrijving</t>
  </si>
  <si>
    <t>Onderdeel</t>
  </si>
  <si>
    <t>Opmerkingen</t>
  </si>
  <si>
    <t>Hockey Geldrop</t>
  </si>
  <si>
    <t>Veld 1 - Kunstgrasveld</t>
  </si>
  <si>
    <t>Ballenvanger verzinkt hoogte: 7,00m (7,00m net)</t>
  </si>
  <si>
    <t>Ballenvanger verzinkt hoogte: 3,00m (3,00m net)</t>
  </si>
  <si>
    <t>Veld 2 - Kunstgrasveld semi-waterveld</t>
  </si>
  <si>
    <t>Toplaag kunstgras hockey semi-waterveld naar dry-hockey</t>
  </si>
  <si>
    <t>Foamlaag/Shockpad hockey semi-waterveld</t>
  </si>
  <si>
    <t>Sporttechnische laag lava/rubber hockey semi-waterveld</t>
  </si>
  <si>
    <t>Hockeydoel</t>
  </si>
  <si>
    <t>Verplaatsbaardoel hockey</t>
  </si>
  <si>
    <t>Net ballenvanger (hockey)</t>
  </si>
  <si>
    <t>Verlichting, vervangen armatuur conventioneel &gt; led</t>
  </si>
  <si>
    <t>Veld 3 - Kunstgrasveld zandveld</t>
  </si>
  <si>
    <t>Toplaag kunstgras hockey zandveld</t>
  </si>
  <si>
    <t>Foamlaag/Shockpad hockey zandveld</t>
  </si>
  <si>
    <t>Sporttechnische laag lava/rubber hockey zandveld</t>
  </si>
  <si>
    <t>Leunhekwerk gaas (verzinkt)</t>
  </si>
  <si>
    <t>Slagplanken hout (hoogte 0,15m) renoveren door kunststof</t>
  </si>
  <si>
    <t>Slagplanken hout (hoogte 0,45m) renoveren door kunststof</t>
  </si>
  <si>
    <t>Dug-out 3,00m polycarbonaat</t>
  </si>
  <si>
    <t>Veld 4 - Kunstgrasveld semi-waterveld</t>
  </si>
  <si>
    <t>T.C. de Helze</t>
  </si>
  <si>
    <t>Baanblok 5-6 Zandingestrooid kunstgras</t>
  </si>
  <si>
    <t>Toplaag renovatie zand kunstgras</t>
  </si>
  <si>
    <t>Sporttechnische laag lava tennis</t>
  </si>
  <si>
    <t>Tennisstaanders en net</t>
  </si>
  <si>
    <t>Ledikanthekwerk (verzinkt)</t>
  </si>
  <si>
    <t>Baanblok 7-8 Zandingestrooid kunstgras</t>
  </si>
  <si>
    <t>Baanblok 9-10 Zandingestrooid kunstgras</t>
  </si>
  <si>
    <t>1 - Padelbaan</t>
  </si>
  <si>
    <t>Toplaag renovatie kunstgras padel</t>
  </si>
  <si>
    <t>Tennisstaanders en net (padel)</t>
  </si>
  <si>
    <t>2 - Padelbaan</t>
  </si>
  <si>
    <t>GLTV De Mast</t>
  </si>
  <si>
    <t>Overige inrichting</t>
  </si>
  <si>
    <t>Asfalt verharding</t>
  </si>
  <si>
    <t>VV Mifano</t>
  </si>
  <si>
    <t>Veld 1 - Natuurgras wedstrijdveld</t>
  </si>
  <si>
    <t>Net ballenvanger</t>
  </si>
  <si>
    <t>Veld 2 - Natuurgras wedstrijdveld</t>
  </si>
  <si>
    <t>Lichte toplaag renovatie natuurgras</t>
  </si>
  <si>
    <t>Drainage voetbalveld</t>
  </si>
  <si>
    <t>Doel voetbal (p-doel)</t>
  </si>
  <si>
    <t>Trainingsdoelen (verplaatsbaar), maat 7,32 x 2,44 m</t>
  </si>
  <si>
    <t>Automatische beregening voetbal</t>
  </si>
  <si>
    <t>Verlichting masten, hoogte 15,00m</t>
  </si>
  <si>
    <t>Veld 3 - Natuurgras wedstrijdveld</t>
  </si>
  <si>
    <t>Veld 4 - Natuurgras wedstrijdveld</t>
  </si>
  <si>
    <t>Veld 5 - Kuntgrasveld</t>
  </si>
  <si>
    <t>Toplaag kunstgras voetbal TPE</t>
  </si>
  <si>
    <t>Foamlaag/schockpad</t>
  </si>
  <si>
    <t>Sporttechnische laag voetbal e-bodemas</t>
  </si>
  <si>
    <t>Zorgplicht; aanbrengen kantplanken</t>
  </si>
  <si>
    <t>Zorgplicht; aanbrengen sluis-constructie bij spelerspoort</t>
  </si>
  <si>
    <t>Zorgplicht; aanbrengen rooster bij werkpoort</t>
  </si>
  <si>
    <t>Doel voetbal (kooidoel)</t>
  </si>
  <si>
    <t>Natuurgras oefenhoek</t>
  </si>
  <si>
    <t>Hockeyclub Mierlo</t>
  </si>
  <si>
    <t>Veld 3 - Kunstgrasveld semi-waterveld</t>
  </si>
  <si>
    <t>Loopersgroep Mierlo</t>
  </si>
  <si>
    <t>Renbaan</t>
  </si>
  <si>
    <t>Asfaltverharding</t>
  </si>
  <si>
    <t>Fundering asfaltverharding</t>
  </si>
  <si>
    <t>VV Geldrop</t>
  </si>
  <si>
    <t>Klap-doel pupillen</t>
  </si>
  <si>
    <t>Veld 4 - Natuurgras trainingsveld</t>
  </si>
  <si>
    <t>Ballenvanger gecoat hoogte: 6,00m (2,00m staafmat 4,00m net)</t>
  </si>
  <si>
    <t>Veld 5 - Natuurgras wedstrijdveld</t>
  </si>
  <si>
    <t>Veld 6 - Kunstgrasveld</t>
  </si>
  <si>
    <t>Sporttechnische laag voetbal lava</t>
  </si>
  <si>
    <t>Leunhekwerk staafmat (gecoat)</t>
  </si>
  <si>
    <t>Ballenvanger gecoat hoogte: 5,00m (2,00m staafmat 3,00m net)</t>
  </si>
  <si>
    <t>TML Dommelstreek</t>
  </si>
  <si>
    <t>Wielerbaan</t>
  </si>
  <si>
    <t>Onderbouw asfaltverharding</t>
  </si>
  <si>
    <t>Elementenverharding wielerbaan</t>
  </si>
  <si>
    <t>Onderbouw elementenvarhadring wielerbaan</t>
  </si>
  <si>
    <t>Leunhekwerk staafmat (verzinkt)</t>
  </si>
  <si>
    <t>Modelvliegtuigclub</t>
  </si>
  <si>
    <t>Natuurgrasveld</t>
  </si>
  <si>
    <t>Renovatie grasveld</t>
  </si>
  <si>
    <t>Drainage natuurgrasveld</t>
  </si>
  <si>
    <t>Bronzenwei</t>
  </si>
  <si>
    <t>Coevering</t>
  </si>
  <si>
    <t>De ark</t>
  </si>
  <si>
    <t>Oudven</t>
  </si>
  <si>
    <t>Kievit</t>
  </si>
  <si>
    <t>Kervel</t>
  </si>
  <si>
    <t>Ornithos</t>
  </si>
  <si>
    <t>Opgenomen in de begroting</t>
  </si>
  <si>
    <t>Totale investering</t>
  </si>
  <si>
    <t>Totaal opgenomen in begroting</t>
  </si>
  <si>
    <t>Nog op te nemen in de begroting</t>
  </si>
  <si>
    <t>Toplaag kunstgras hockey waterveld</t>
  </si>
  <si>
    <t>Foamlaag/Shockpad hockey waterveld</t>
  </si>
  <si>
    <t>Slagplanken kunststof (hoogte 0,15m)</t>
  </si>
  <si>
    <t>T.C de Helze</t>
  </si>
  <si>
    <t>Baanblok 1-2 Zandgestrooid kunstgras</t>
  </si>
  <si>
    <t>Baanblok 3-4 Zandgestrooid kunstgras</t>
  </si>
  <si>
    <t>Baanblok 11-12 Zandingestrooid kunstgras</t>
  </si>
  <si>
    <t>Dug-out 4,00 m polycarbonaat</t>
  </si>
  <si>
    <t>Leunhekwerk bovenbuis (verzinkt)</t>
  </si>
  <si>
    <t>Totaal</t>
  </si>
  <si>
    <t>Veld 3 - kunstgrasveld</t>
  </si>
  <si>
    <t>Kalp-doel pupillen</t>
  </si>
  <si>
    <t>Hekwerk 2,00m staafmat (gecoat)</t>
  </si>
  <si>
    <t>Kunstgrasveld oefenhoek</t>
  </si>
  <si>
    <t>Sporttechnische laag voetbal lava/rubber</t>
  </si>
  <si>
    <t>Zorgplicht: aanbrengen kantplanken</t>
  </si>
  <si>
    <t>Ballenvanger gecoat hoogte 5,00m (2,00m staafmat 3,00m net)</t>
  </si>
  <si>
    <t>Dug out 3,00m polycarbonaat</t>
  </si>
  <si>
    <t>Ballenvanger gecoat hoogtel 6,00m (2,00m staafmat 4,00m net)</t>
  </si>
  <si>
    <t>Veld 8 - Kunstgrasveld hoofdveld</t>
  </si>
  <si>
    <t>Opmerking</t>
  </si>
  <si>
    <t>Staat volgens het extern bereau gepland in 2026, echter verplaats naar 2027.</t>
  </si>
  <si>
    <t>Betreft het veld wat omgebouwd wordt naar kunstgras Raadsvoorstel maart 2026. Stond volgens extern berea gepland in 2027.</t>
  </si>
  <si>
    <t>Reeds opgenomen in de begroting</t>
  </si>
  <si>
    <t>Wordt bekostigd uit regulier budget</t>
  </si>
  <si>
    <t>Word bekostigd uit regulier budget</t>
  </si>
  <si>
    <t>-</t>
  </si>
  <si>
    <t>Berekening kapitaallasten lineair</t>
  </si>
  <si>
    <t>Investeringsbedrag ex btw</t>
  </si>
  <si>
    <t>rente %</t>
  </si>
  <si>
    <t>afschrijvingstermijn</t>
  </si>
  <si>
    <t>verloop rente en afschrijving</t>
  </si>
  <si>
    <t>boekwaarde 1/1</t>
  </si>
  <si>
    <t>rente</t>
  </si>
  <si>
    <t>afschrijving</t>
  </si>
  <si>
    <t>boekwaarde 31/12</t>
  </si>
  <si>
    <t>kapitaallasten</t>
  </si>
  <si>
    <t>jaar 1</t>
  </si>
  <si>
    <t>jaar 2</t>
  </si>
  <si>
    <t>jaar 3</t>
  </si>
  <si>
    <t>jaar 4</t>
  </si>
  <si>
    <t>jaar 5</t>
  </si>
  <si>
    <t>jaar 6</t>
  </si>
  <si>
    <t>jaar 7</t>
  </si>
  <si>
    <t>jaar 8</t>
  </si>
  <si>
    <t>jaar 9</t>
  </si>
  <si>
    <t>jaar 10</t>
  </si>
  <si>
    <t>jaar 11</t>
  </si>
  <si>
    <t>jaar 12</t>
  </si>
  <si>
    <t>jaar 13</t>
  </si>
  <si>
    <t>jaar 14</t>
  </si>
  <si>
    <t>jaar 15</t>
  </si>
  <si>
    <t>jaar 16</t>
  </si>
  <si>
    <t>jaar 17</t>
  </si>
  <si>
    <t>jaar 18</t>
  </si>
  <si>
    <t>jaar 19</t>
  </si>
  <si>
    <t>jaar 20</t>
  </si>
  <si>
    <t>jaar 21</t>
  </si>
  <si>
    <t>jaar 22</t>
  </si>
  <si>
    <t>jaar 23</t>
  </si>
  <si>
    <t>jaar 24</t>
  </si>
  <si>
    <t>jaar 25</t>
  </si>
  <si>
    <t>jaar 26</t>
  </si>
  <si>
    <t>jaar 27</t>
  </si>
  <si>
    <t>jaar 28</t>
  </si>
  <si>
    <t>jaar 29</t>
  </si>
  <si>
    <t>jaar 30</t>
  </si>
  <si>
    <t>jaar 31</t>
  </si>
  <si>
    <t>jaar 32</t>
  </si>
  <si>
    <t>jaar 33</t>
  </si>
  <si>
    <t>jaar 34</t>
  </si>
  <si>
    <t>jaar 35</t>
  </si>
  <si>
    <t>jaar 36</t>
  </si>
  <si>
    <t>jaar 37</t>
  </si>
  <si>
    <t>jaar 38</t>
  </si>
  <si>
    <t>jaar 39</t>
  </si>
  <si>
    <t>jaar 40</t>
  </si>
  <si>
    <t>jaar 41</t>
  </si>
  <si>
    <t>jaar 42</t>
  </si>
  <si>
    <t>jaar 43</t>
  </si>
  <si>
    <t>jaar 44</t>
  </si>
  <si>
    <t>jaar 45</t>
  </si>
  <si>
    <t>jaar 46</t>
  </si>
  <si>
    <t>jaar 47</t>
  </si>
  <si>
    <t>jaar 48</t>
  </si>
  <si>
    <t>jaar 49</t>
  </si>
  <si>
    <t>jaar 50</t>
  </si>
  <si>
    <t>Overige</t>
  </si>
  <si>
    <t>Aanschaf tractor</t>
  </si>
  <si>
    <t>Aanschaf kunstgrasreiniger</t>
  </si>
  <si>
    <t>Totale investeringen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</si>
</sst>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-* #,##0_-;_-* #,##0\-;_-* &quot;-&quot;??_-;_-@_-"/>
    <numFmt numFmtId="166" formatCode="0.00_ ;[Red]\-0.00\ 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4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44" fontId="3" fillId="0" borderId="0" xfId="1" applyFont="1"/>
    <xf numFmtId="0" fontId="4" fillId="0" borderId="0" xfId="1" applyNumberFormat="1" applyFont="1"/>
    <xf numFmtId="44" fontId="3" fillId="2" borderId="0" xfId="1" applyFont="1" applyFill="1"/>
    <xf numFmtId="44" fontId="3" fillId="3" borderId="0" xfId="1" applyFont="1" applyFill="1"/>
    <xf numFmtId="44" fontId="5" fillId="3" borderId="0" xfId="1" applyFont="1" applyFill="1"/>
    <xf numFmtId="44" fontId="3" fillId="4" borderId="0" xfId="1" applyFont="1" applyFill="1"/>
    <xf numFmtId="44" fontId="3" fillId="7" borderId="0" xfId="1" applyFont="1" applyFill="1"/>
    <xf numFmtId="44" fontId="3" fillId="9" borderId="0" xfId="1" applyFont="1" applyFill="1"/>
    <xf numFmtId="44" fontId="4" fillId="10" borderId="0" xfId="1" applyFont="1" applyFill="1"/>
    <xf numFmtId="0" fontId="3" fillId="11" borderId="0" xfId="0" applyFont="1" applyFill="1"/>
    <xf numFmtId="44" fontId="3" fillId="11" borderId="0" xfId="1" applyFont="1" applyFill="1"/>
    <xf numFmtId="44" fontId="3" fillId="10" borderId="0" xfId="0" applyNumberFormat="1" applyFont="1" applyFill="1"/>
    <xf numFmtId="0" fontId="3" fillId="0" borderId="1" xfId="0" applyFont="1" applyBorder="1"/>
    <xf numFmtId="0" fontId="3" fillId="0" borderId="2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3" fillId="11" borderId="3" xfId="0" applyFont="1" applyFill="1" applyBorder="1"/>
    <xf numFmtId="0" fontId="3" fillId="4" borderId="3" xfId="0" applyFont="1" applyFill="1" applyBorder="1"/>
    <xf numFmtId="0" fontId="3" fillId="8" borderId="3" xfId="0" applyFont="1" applyFill="1" applyBorder="1"/>
    <xf numFmtId="0" fontId="3" fillId="7" borderId="3" xfId="0" applyFont="1" applyFill="1" applyBorder="1"/>
    <xf numFmtId="0" fontId="3" fillId="6" borderId="3" xfId="0" applyFont="1" applyFill="1" applyBorder="1"/>
    <xf numFmtId="0" fontId="3" fillId="0" borderId="4" xfId="0" applyFont="1" applyBorder="1"/>
    <xf numFmtId="0" fontId="3" fillId="0" borderId="5" xfId="0" applyFont="1" applyBorder="1"/>
    <xf numFmtId="44" fontId="3" fillId="0" borderId="2" xfId="1" applyFont="1" applyBorder="1"/>
    <xf numFmtId="0" fontId="4" fillId="0" borderId="0" xfId="1" applyNumberFormat="1" applyFont="1" applyBorder="1"/>
    <xf numFmtId="44" fontId="3" fillId="2" borderId="0" xfId="1" applyFont="1" applyFill="1" applyBorder="1"/>
    <xf numFmtId="44" fontId="3" fillId="11" borderId="0" xfId="1" applyFont="1" applyFill="1" applyBorder="1"/>
    <xf numFmtId="44" fontId="5" fillId="11" borderId="0" xfId="1" applyFont="1" applyFill="1" applyBorder="1"/>
    <xf numFmtId="44" fontId="3" fillId="4" borderId="0" xfId="1" applyFont="1" applyFill="1" applyBorder="1"/>
    <xf numFmtId="44" fontId="3" fillId="8" borderId="0" xfId="1" applyFont="1" applyFill="1" applyBorder="1"/>
    <xf numFmtId="44" fontId="3" fillId="7" borderId="0" xfId="1" applyFont="1" applyFill="1" applyBorder="1"/>
    <xf numFmtId="44" fontId="3" fillId="6" borderId="0" xfId="1" applyFont="1" applyFill="1" applyBorder="1"/>
    <xf numFmtId="44" fontId="3" fillId="10" borderId="5" xfId="1" applyFont="1" applyFill="1" applyBorder="1"/>
    <xf numFmtId="0" fontId="3" fillId="2" borderId="0" xfId="0" applyFont="1" applyFill="1" applyAlignment="1">
      <alignment horizontal="center" wrapText="1"/>
    </xf>
    <xf numFmtId="44" fontId="3" fillId="10" borderId="0" xfId="1" applyFont="1" applyFill="1"/>
    <xf numFmtId="0" fontId="6" fillId="0" borderId="0" xfId="0" applyFont="1"/>
    <xf numFmtId="0" fontId="6" fillId="0" borderId="0" xfId="1" applyNumberFormat="1" applyFont="1"/>
    <xf numFmtId="44" fontId="0" fillId="0" borderId="0" xfId="1" applyFont="1"/>
    <xf numFmtId="44" fontId="0" fillId="10" borderId="0" xfId="0" applyNumberFormat="1" applyFill="1"/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164" fontId="0" fillId="0" borderId="0" xfId="1" applyNumberFormat="1" applyFont="1"/>
    <xf numFmtId="0" fontId="4" fillId="12" borderId="0" xfId="0" applyFont="1" applyFill="1"/>
    <xf numFmtId="0" fontId="4" fillId="12" borderId="0" xfId="1" applyNumberFormat="1" applyFont="1" applyFill="1"/>
    <xf numFmtId="0" fontId="3" fillId="12" borderId="0" xfId="0" applyFont="1" applyFill="1"/>
    <xf numFmtId="44" fontId="3" fillId="12" borderId="0" xfId="1" applyFont="1" applyFill="1"/>
    <xf numFmtId="0" fontId="3" fillId="13" borderId="0" xfId="0" applyFont="1" applyFill="1"/>
    <xf numFmtId="0" fontId="3" fillId="13" borderId="0" xfId="0" applyFont="1" applyFill="1" applyAlignment="1">
      <alignment horizontal="center" wrapText="1"/>
    </xf>
    <xf numFmtId="44" fontId="3" fillId="13" borderId="0" xfId="1" applyFont="1" applyFill="1"/>
    <xf numFmtId="0" fontId="4" fillId="0" borderId="0" xfId="1" applyNumberFormat="1" applyFont="1" applyFill="1" applyBorder="1"/>
    <xf numFmtId="0" fontId="0" fillId="3" borderId="0" xfId="0" applyFill="1"/>
    <xf numFmtId="0" fontId="3" fillId="7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1" xfId="0" applyBorder="1"/>
    <xf numFmtId="4" fontId="0" fillId="14" borderId="6" xfId="2" applyNumberFormat="1" applyFont="1" applyFill="1" applyBorder="1"/>
    <xf numFmtId="0" fontId="0" fillId="0" borderId="3" xfId="0" applyBorder="1"/>
    <xf numFmtId="10" fontId="0" fillId="0" borderId="7" xfId="3" applyNumberFormat="1" applyFont="1" applyBorder="1"/>
    <xf numFmtId="0" fontId="0" fillId="0" borderId="4" xfId="0" applyBorder="1"/>
    <xf numFmtId="0" fontId="0" fillId="0" borderId="8" xfId="0" applyBorder="1"/>
    <xf numFmtId="165" fontId="9" fillId="0" borderId="0" xfId="2" applyNumberFormat="1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0" fillId="0" borderId="12" xfId="0" applyFont="1" applyBorder="1"/>
    <xf numFmtId="166" fontId="0" fillId="0" borderId="0" xfId="0" applyNumberFormat="1"/>
    <xf numFmtId="4" fontId="0" fillId="0" borderId="0" xfId="2" applyNumberFormat="1" applyFont="1"/>
    <xf numFmtId="3" fontId="10" fillId="0" borderId="0" xfId="0" applyNumberFormat="1" applyFont="1"/>
    <xf numFmtId="4" fontId="0" fillId="0" borderId="0" xfId="0" applyNumberFormat="1"/>
    <xf numFmtId="3" fontId="0" fillId="0" borderId="0" xfId="0" applyNumberFormat="1"/>
    <xf numFmtId="164" fontId="3" fillId="10" borderId="5" xfId="1" applyNumberFormat="1" applyFont="1" applyFill="1" applyBorder="1"/>
    <xf numFmtId="164" fontId="3" fillId="9" borderId="0" xfId="1" applyNumberFormat="1" applyFont="1" applyFill="1"/>
    <xf numFmtId="164" fontId="3" fillId="10" borderId="0" xfId="1" applyNumberFormat="1" applyFont="1" applyFill="1"/>
    <xf numFmtId="164" fontId="5" fillId="2" borderId="0" xfId="1" applyNumberFormat="1" applyFont="1" applyFill="1"/>
    <xf numFmtId="164" fontId="3" fillId="2" borderId="0" xfId="1" applyNumberFormat="1" applyFont="1" applyFill="1"/>
    <xf numFmtId="164" fontId="3" fillId="11" borderId="0" xfId="1" applyNumberFormat="1" applyFont="1" applyFill="1"/>
    <xf numFmtId="164" fontId="0" fillId="10" borderId="0" xfId="0" applyNumberFormat="1" applyFill="1"/>
    <xf numFmtId="44" fontId="11" fillId="2" borderId="0" xfId="1" applyFont="1" applyFill="1"/>
    <xf numFmtId="44" fontId="12" fillId="2" borderId="0" xfId="1" applyFont="1" applyFill="1"/>
    <xf numFmtId="44" fontId="11" fillId="3" borderId="0" xfId="1" applyFont="1" applyFill="1"/>
    <xf numFmtId="44" fontId="13" fillId="3" borderId="0" xfId="1" applyFont="1" applyFill="1"/>
    <xf numFmtId="44" fontId="12" fillId="3" borderId="0" xfId="1" applyFont="1" applyFill="1"/>
    <xf numFmtId="44" fontId="11" fillId="4" borderId="0" xfId="1" applyFont="1" applyFill="1"/>
    <xf numFmtId="44" fontId="13" fillId="4" borderId="0" xfId="1" applyFont="1" applyFill="1"/>
    <xf numFmtId="44" fontId="13" fillId="5" borderId="0" xfId="1" applyFont="1" applyFill="1"/>
    <xf numFmtId="44" fontId="11" fillId="5" borderId="0" xfId="1" applyFont="1" applyFill="1"/>
    <xf numFmtId="44" fontId="11" fillId="5" borderId="0" xfId="1" applyFont="1" applyFill="1" applyBorder="1"/>
    <xf numFmtId="44" fontId="11" fillId="11" borderId="0" xfId="1" applyFont="1" applyFill="1"/>
    <xf numFmtId="44" fontId="11" fillId="6" borderId="0" xfId="1" applyFont="1" applyFill="1"/>
    <xf numFmtId="44" fontId="11" fillId="7" borderId="0" xfId="1" applyFont="1" applyFill="1"/>
    <xf numFmtId="44" fontId="11" fillId="8" borderId="0" xfId="1" applyFont="1" applyFill="1"/>
    <xf numFmtId="44" fontId="11" fillId="9" borderId="0" xfId="1" applyFont="1" applyFill="1"/>
    <xf numFmtId="44" fontId="11" fillId="2" borderId="0" xfId="1" applyFont="1" applyFill="1" applyBorder="1"/>
    <xf numFmtId="164" fontId="11" fillId="2" borderId="0" xfId="1" applyNumberFormat="1" applyFont="1" applyFill="1" applyBorder="1"/>
    <xf numFmtId="44" fontId="11" fillId="11" borderId="0" xfId="1" applyFont="1" applyFill="1" applyBorder="1"/>
    <xf numFmtId="44" fontId="11" fillId="4" borderId="0" xfId="1" applyFont="1" applyFill="1" applyBorder="1"/>
    <xf numFmtId="164" fontId="11" fillId="4" borderId="0" xfId="1" applyNumberFormat="1" applyFont="1" applyFill="1" applyBorder="1"/>
    <xf numFmtId="164" fontId="11" fillId="8" borderId="0" xfId="1" applyNumberFormat="1" applyFont="1" applyFill="1" applyBorder="1"/>
    <xf numFmtId="44" fontId="11" fillId="8" borderId="0" xfId="1" applyFont="1" applyFill="1" applyBorder="1"/>
    <xf numFmtId="164" fontId="11" fillId="7" borderId="0" xfId="1" applyNumberFormat="1" applyFont="1" applyFill="1" applyBorder="1"/>
    <xf numFmtId="44" fontId="11" fillId="7" borderId="0" xfId="1" applyFont="1" applyFill="1" applyBorder="1"/>
    <xf numFmtId="164" fontId="11" fillId="6" borderId="0" xfId="1" applyNumberFormat="1" applyFont="1" applyFill="1" applyBorder="1"/>
    <xf numFmtId="44" fontId="11" fillId="6" borderId="0" xfId="1" applyFont="1" applyFill="1" applyBorder="1"/>
    <xf numFmtId="44" fontId="8" fillId="0" borderId="0" xfId="1" applyFont="1"/>
    <xf numFmtId="164" fontId="8" fillId="0" borderId="0" xfId="1" applyNumberFormat="1" applyFont="1"/>
    <xf numFmtId="164" fontId="14" fillId="0" borderId="0" xfId="0" applyNumberFormat="1" applyFont="1"/>
    <xf numFmtId="0" fontId="8" fillId="0" borderId="0" xfId="1" applyNumberFormat="1" applyFont="1"/>
    <xf numFmtId="164" fontId="11" fillId="3" borderId="0" xfId="1" applyNumberFormat="1" applyFont="1" applyFill="1"/>
    <xf numFmtId="164" fontId="11" fillId="4" borderId="0" xfId="1" applyNumberFormat="1" applyFont="1" applyFill="1"/>
    <xf numFmtId="164" fontId="11" fillId="2" borderId="0" xfId="1" applyNumberFormat="1" applyFont="1" applyFill="1"/>
    <xf numFmtId="164" fontId="11" fillId="7" borderId="0" xfId="1" applyNumberFormat="1" applyFont="1" applyFill="1"/>
    <xf numFmtId="164" fontId="11" fillId="8" borderId="0" xfId="1" applyNumberFormat="1" applyFont="1" applyFill="1"/>
    <xf numFmtId="44" fontId="11" fillId="13" borderId="0" xfId="1" applyFont="1" applyFill="1"/>
    <xf numFmtId="164" fontId="11" fillId="13" borderId="0" xfId="1" applyNumberFormat="1" applyFont="1" applyFill="1"/>
    <xf numFmtId="44" fontId="11" fillId="10" borderId="0" xfId="1" applyFont="1" applyFill="1"/>
    <xf numFmtId="164" fontId="11" fillId="10" borderId="0" xfId="1" applyNumberFormat="1" applyFont="1" applyFill="1"/>
    <xf numFmtId="44" fontId="11" fillId="0" borderId="0" xfId="1" applyFont="1"/>
    <xf numFmtId="164" fontId="11" fillId="0" borderId="0" xfId="1" applyNumberFormat="1" applyFont="1"/>
    <xf numFmtId="0" fontId="5" fillId="3" borderId="0" xfId="0" applyFont="1" applyFill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5" fillId="5" borderId="0" xfId="0" applyFont="1" applyFill="1" applyAlignment="1">
      <alignment horizontal="center" wrapText="1"/>
    </xf>
    <xf numFmtId="0" fontId="5" fillId="11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3" fillId="11" borderId="0" xfId="0" applyFont="1" applyFill="1" applyAlignment="1">
      <alignment horizontal="center" wrapText="1"/>
    </xf>
  </cellXfs>
  <cellStyles count="4">
    <cellStyle name="Komma" xfId="2" builtinId="3"/>
    <cellStyle name="Procent" xfId="3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900F8-2C87-4724-8F30-66BBC31F265F}">
  <dimension ref="A1:J33"/>
  <sheetViews>
    <sheetView tabSelected="1" zoomScale="90" zoomScaleNormal="90" workbookViewId="0">
      <selection activeCell="G4" sqref="G4"/>
    </sheetView>
  </sheetViews>
  <sheetFormatPr defaultRowHeight="15" x14ac:dyDescent="0.25"/>
  <cols>
    <col min="1" max="1" width="47.28515625" bestFit="1" customWidth="1"/>
    <col min="2" max="2" width="10.28515625" bestFit="1" customWidth="1"/>
    <col min="3" max="4" width="11.85546875" bestFit="1" customWidth="1"/>
    <col min="5" max="5" width="10.28515625" bestFit="1" customWidth="1"/>
    <col min="6" max="7" width="11.85546875" bestFit="1" customWidth="1"/>
    <col min="8" max="8" width="13" bestFit="1" customWidth="1"/>
    <col min="10" max="10" width="11.140625" bestFit="1" customWidth="1"/>
  </cols>
  <sheetData>
    <row r="1" spans="1:10" ht="24" x14ac:dyDescent="0.4">
      <c r="A1" s="64" t="s">
        <v>187</v>
      </c>
      <c r="B1">
        <v>2025</v>
      </c>
      <c r="C1">
        <v>2026</v>
      </c>
      <c r="D1">
        <v>2027</v>
      </c>
      <c r="E1">
        <v>2028</v>
      </c>
      <c r="F1">
        <v>2029</v>
      </c>
      <c r="G1">
        <v>2030</v>
      </c>
      <c r="H1" s="52" t="s">
        <v>106</v>
      </c>
    </row>
    <row r="2" spans="1:10" x14ac:dyDescent="0.25">
      <c r="A2" t="s">
        <v>86</v>
      </c>
      <c r="B2" s="50">
        <f>Bronzenwei!E58</f>
        <v>590000</v>
      </c>
      <c r="C2" s="50">
        <f>Bronzenwei!F58</f>
        <v>1420000</v>
      </c>
      <c r="D2" s="50">
        <f>Bronzenwei!G58</f>
        <v>117558</v>
      </c>
      <c r="E2" s="50">
        <f>Bronzenwei!H58</f>
        <v>258049</v>
      </c>
      <c r="F2" s="50">
        <f>Bronzenwei!I58</f>
        <v>159136</v>
      </c>
      <c r="G2" s="50">
        <f>Bronzenwei!J58</f>
        <v>590900</v>
      </c>
      <c r="H2" s="51">
        <f t="shared" ref="H2:H9" si="0">SUM(B2:G2)</f>
        <v>3135643</v>
      </c>
    </row>
    <row r="3" spans="1:10" x14ac:dyDescent="0.25">
      <c r="A3" t="s">
        <v>87</v>
      </c>
      <c r="B3" s="50">
        <f>Coevering!E27</f>
        <v>0</v>
      </c>
      <c r="C3" s="50">
        <f>Coevering!F27</f>
        <v>126800</v>
      </c>
      <c r="D3" s="50">
        <f>Coevering!G27</f>
        <v>159136</v>
      </c>
      <c r="E3" s="50">
        <f>Coevering!H27</f>
        <v>0</v>
      </c>
      <c r="F3" s="50">
        <f>Coevering!I27</f>
        <v>0</v>
      </c>
      <c r="G3" s="50">
        <f>Coevering!J27</f>
        <v>352674</v>
      </c>
      <c r="H3" s="51">
        <f t="shared" si="0"/>
        <v>638610</v>
      </c>
    </row>
    <row r="4" spans="1:10" x14ac:dyDescent="0.25">
      <c r="A4" t="s">
        <v>88</v>
      </c>
      <c r="B4" s="50">
        <f>'De Ark'!E36</f>
        <v>0</v>
      </c>
      <c r="C4" s="50">
        <f>'De Ark'!F36</f>
        <v>750000</v>
      </c>
      <c r="D4" s="50">
        <f>'De Ark'!G36</f>
        <v>921178.16672260012</v>
      </c>
      <c r="E4" s="50">
        <f>'De Ark'!H36</f>
        <v>116058.12183419996</v>
      </c>
      <c r="F4" s="50">
        <f>'De Ark'!I36</f>
        <v>0</v>
      </c>
      <c r="G4" s="50">
        <f>'De Ark'!J36</f>
        <v>197823.90850039996</v>
      </c>
      <c r="H4" s="51">
        <f t="shared" si="0"/>
        <v>1985060.1970571999</v>
      </c>
    </row>
    <row r="5" spans="1:10" x14ac:dyDescent="0.25">
      <c r="A5" t="s">
        <v>89</v>
      </c>
      <c r="B5" s="50">
        <f>Oudven!E10</f>
        <v>0</v>
      </c>
      <c r="C5" s="50">
        <f>Oudven!F10</f>
        <v>765000</v>
      </c>
      <c r="D5" s="50">
        <f>Oudven!G10</f>
        <v>97518.828133999981</v>
      </c>
      <c r="E5" s="50">
        <f>Oudven!H10</f>
        <v>0</v>
      </c>
      <c r="F5" s="50">
        <f>Oudven!I10</f>
        <v>0</v>
      </c>
      <c r="G5" s="50">
        <f>Oudven!J10</f>
        <v>0</v>
      </c>
      <c r="H5" s="51">
        <f t="shared" si="0"/>
        <v>862518.82813399995</v>
      </c>
    </row>
    <row r="6" spans="1:10" x14ac:dyDescent="0.25">
      <c r="A6" t="s">
        <v>90</v>
      </c>
      <c r="B6" s="50">
        <f>Kievit!E62</f>
        <v>0</v>
      </c>
      <c r="C6" s="50">
        <f>Kievit!F62</f>
        <v>0</v>
      </c>
      <c r="D6" s="50">
        <f>Kievit!G62</f>
        <v>55082.063363599984</v>
      </c>
      <c r="E6" s="50">
        <f>Kievit!H62</f>
        <v>0</v>
      </c>
      <c r="F6" s="50">
        <f>Kievit!I62</f>
        <v>1627278.8602966</v>
      </c>
      <c r="G6" s="50">
        <f>Kievit!J62</f>
        <v>2205640.1325867996</v>
      </c>
      <c r="H6" s="51">
        <f t="shared" si="0"/>
        <v>3888001.0562469997</v>
      </c>
    </row>
    <row r="7" spans="1:10" x14ac:dyDescent="0.25">
      <c r="A7" t="s">
        <v>91</v>
      </c>
      <c r="B7" s="50">
        <f>Kervel!E10</f>
        <v>0</v>
      </c>
      <c r="C7" s="50">
        <f>Kervel!F10</f>
        <v>0</v>
      </c>
      <c r="D7" s="50">
        <f>Kervel!G10</f>
        <v>499489.2944313999</v>
      </c>
      <c r="E7" s="50">
        <f>Kervel!H10</f>
        <v>0</v>
      </c>
      <c r="F7" s="50">
        <f>Kervel!I10</f>
        <v>0</v>
      </c>
      <c r="G7" s="50">
        <f>Kervel!J10</f>
        <v>0</v>
      </c>
      <c r="H7" s="51">
        <f t="shared" si="0"/>
        <v>499489.2944313999</v>
      </c>
    </row>
    <row r="8" spans="1:10" x14ac:dyDescent="0.25">
      <c r="A8" t="s">
        <v>92</v>
      </c>
      <c r="B8" s="50" t="str">
        <f>Ornithos!D5</f>
        <v>-</v>
      </c>
      <c r="C8" s="50" t="str">
        <f>Ornithos!E5</f>
        <v>-</v>
      </c>
      <c r="D8" s="50" t="str">
        <f>Ornithos!F5</f>
        <v>-</v>
      </c>
      <c r="E8" s="50" t="str">
        <f>Ornithos!G5</f>
        <v>-</v>
      </c>
      <c r="F8" s="50">
        <f>Ornithos!H5</f>
        <v>112200.23412779999</v>
      </c>
      <c r="G8" s="50">
        <f>Ornithos!I5</f>
        <v>0</v>
      </c>
      <c r="H8" s="51">
        <f t="shared" si="0"/>
        <v>112200.23412779999</v>
      </c>
    </row>
    <row r="9" spans="1:10" x14ac:dyDescent="0.25">
      <c r="A9" t="s">
        <v>184</v>
      </c>
      <c r="B9" s="50">
        <v>0</v>
      </c>
      <c r="C9" s="50">
        <v>0</v>
      </c>
      <c r="D9" s="50">
        <v>150000</v>
      </c>
      <c r="E9" s="50">
        <v>0</v>
      </c>
      <c r="F9" s="50">
        <v>0</v>
      </c>
      <c r="G9" s="50">
        <v>0</v>
      </c>
      <c r="H9" s="51">
        <f t="shared" si="0"/>
        <v>150000</v>
      </c>
    </row>
    <row r="10" spans="1:10" x14ac:dyDescent="0.25">
      <c r="A10" s="52" t="s">
        <v>94</v>
      </c>
      <c r="B10" s="51">
        <f>SUM(B2:B9)</f>
        <v>590000</v>
      </c>
      <c r="C10" s="51">
        <f t="shared" ref="C10:G10" si="1">SUM(C2:C9)</f>
        <v>3061800</v>
      </c>
      <c r="D10" s="51">
        <f t="shared" si="1"/>
        <v>1999962.3526516003</v>
      </c>
      <c r="E10" s="51">
        <f t="shared" si="1"/>
        <v>374107.12183419999</v>
      </c>
      <c r="F10" s="51">
        <f t="shared" si="1"/>
        <v>1898615.0944244</v>
      </c>
      <c r="G10" s="51">
        <f t="shared" si="1"/>
        <v>3347038.0410871995</v>
      </c>
      <c r="H10" s="51">
        <f>SUM(B10:G10)</f>
        <v>11271522.609997399</v>
      </c>
    </row>
    <row r="11" spans="1:10" x14ac:dyDescent="0.25">
      <c r="B11" s="51"/>
      <c r="C11" s="51"/>
      <c r="D11" s="51"/>
      <c r="E11" s="51"/>
      <c r="F11" s="51"/>
    </row>
    <row r="12" spans="1:10" ht="24" x14ac:dyDescent="0.4">
      <c r="A12" s="64" t="s">
        <v>93</v>
      </c>
      <c r="B12">
        <v>2025</v>
      </c>
      <c r="C12">
        <v>2026</v>
      </c>
      <c r="D12">
        <v>2027</v>
      </c>
      <c r="E12">
        <v>2028</v>
      </c>
      <c r="F12">
        <v>2029</v>
      </c>
      <c r="G12">
        <v>2030</v>
      </c>
      <c r="H12" s="52" t="s">
        <v>106</v>
      </c>
    </row>
    <row r="13" spans="1:10" x14ac:dyDescent="0.25">
      <c r="A13" t="s">
        <v>86</v>
      </c>
      <c r="B13" s="53">
        <v>590000</v>
      </c>
      <c r="C13" s="53">
        <v>1420000</v>
      </c>
      <c r="D13" s="50">
        <v>0</v>
      </c>
      <c r="E13" s="50">
        <v>0</v>
      </c>
      <c r="F13" s="50">
        <v>0</v>
      </c>
      <c r="G13" s="50">
        <v>0</v>
      </c>
      <c r="H13" s="51">
        <f>SUM(B13:G13)</f>
        <v>2010000</v>
      </c>
    </row>
    <row r="14" spans="1:10" x14ac:dyDescent="0.25">
      <c r="A14" t="s">
        <v>87</v>
      </c>
      <c r="B14" s="53">
        <v>0</v>
      </c>
      <c r="C14" s="53">
        <f>Coevering!F11</f>
        <v>126800</v>
      </c>
      <c r="D14" s="50">
        <v>0</v>
      </c>
      <c r="E14" s="50">
        <v>0</v>
      </c>
      <c r="F14" s="50">
        <v>0</v>
      </c>
      <c r="G14" s="50">
        <v>0</v>
      </c>
      <c r="H14" s="51">
        <f t="shared" ref="H14:H21" si="2">SUM(B14:G14)</f>
        <v>126800</v>
      </c>
      <c r="J14" s="50"/>
    </row>
    <row r="15" spans="1:10" x14ac:dyDescent="0.25">
      <c r="A15" t="s">
        <v>88</v>
      </c>
      <c r="B15" s="53">
        <v>0</v>
      </c>
      <c r="C15" s="53">
        <v>750000</v>
      </c>
      <c r="D15" s="50">
        <v>0</v>
      </c>
      <c r="E15" s="50">
        <v>0</v>
      </c>
      <c r="F15" s="50">
        <v>0</v>
      </c>
      <c r="G15" s="50">
        <v>0</v>
      </c>
      <c r="H15" s="51">
        <f t="shared" si="2"/>
        <v>750000</v>
      </c>
    </row>
    <row r="16" spans="1:10" x14ac:dyDescent="0.25">
      <c r="A16" t="s">
        <v>89</v>
      </c>
      <c r="B16" s="53">
        <v>0</v>
      </c>
      <c r="C16" s="53">
        <v>765000</v>
      </c>
      <c r="D16" s="50">
        <v>0</v>
      </c>
      <c r="E16" s="50">
        <v>0</v>
      </c>
      <c r="F16" s="50">
        <v>0</v>
      </c>
      <c r="G16" s="50">
        <v>0</v>
      </c>
      <c r="H16" s="51">
        <f t="shared" si="2"/>
        <v>765000</v>
      </c>
    </row>
    <row r="17" spans="1:10" x14ac:dyDescent="0.25">
      <c r="A17" t="s">
        <v>90</v>
      </c>
      <c r="B17" s="53">
        <v>0</v>
      </c>
      <c r="C17" s="53">
        <v>0</v>
      </c>
      <c r="D17" s="50">
        <v>0</v>
      </c>
      <c r="E17" s="50">
        <v>0</v>
      </c>
      <c r="F17" s="50">
        <v>0</v>
      </c>
      <c r="G17" s="50">
        <v>0</v>
      </c>
      <c r="H17" s="51">
        <f t="shared" si="2"/>
        <v>0</v>
      </c>
    </row>
    <row r="18" spans="1:10" x14ac:dyDescent="0.25">
      <c r="A18" t="s">
        <v>91</v>
      </c>
      <c r="B18" s="53">
        <v>0</v>
      </c>
      <c r="C18" s="53">
        <v>0</v>
      </c>
      <c r="D18" s="50">
        <v>0</v>
      </c>
      <c r="E18" s="50">
        <v>0</v>
      </c>
      <c r="F18" s="50">
        <v>0</v>
      </c>
      <c r="G18" s="50">
        <v>0</v>
      </c>
      <c r="H18" s="51">
        <f t="shared" si="2"/>
        <v>0</v>
      </c>
    </row>
    <row r="19" spans="1:10" x14ac:dyDescent="0.25">
      <c r="A19" t="s">
        <v>92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1">
        <f t="shared" si="2"/>
        <v>0</v>
      </c>
    </row>
    <row r="20" spans="1:10" x14ac:dyDescent="0.25">
      <c r="A20" t="s">
        <v>184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1">
        <f t="shared" si="2"/>
        <v>0</v>
      </c>
    </row>
    <row r="21" spans="1:10" ht="14.1" customHeight="1" x14ac:dyDescent="0.25">
      <c r="A21" s="52" t="s">
        <v>95</v>
      </c>
      <c r="B21" s="51">
        <f>SUM(B13:B19)</f>
        <v>590000</v>
      </c>
      <c r="C21" s="51">
        <f t="shared" ref="C21:F21" si="3">SUM(C13:C19)</f>
        <v>3061800</v>
      </c>
      <c r="D21" s="51">
        <f t="shared" si="3"/>
        <v>0</v>
      </c>
      <c r="E21" s="51">
        <f t="shared" si="3"/>
        <v>0</v>
      </c>
      <c r="F21" s="51">
        <f t="shared" si="3"/>
        <v>0</v>
      </c>
      <c r="G21" s="51">
        <f t="shared" ref="G21" si="4">SUM(G13:G19)</f>
        <v>0</v>
      </c>
      <c r="H21" s="51">
        <f t="shared" si="2"/>
        <v>3651800</v>
      </c>
      <c r="J21" s="50"/>
    </row>
    <row r="22" spans="1:10" ht="14.1" customHeight="1" x14ac:dyDescent="0.25">
      <c r="A22" s="52"/>
      <c r="B22" s="51"/>
      <c r="C22" s="51"/>
      <c r="D22" s="51"/>
      <c r="E22" s="51"/>
      <c r="F22" s="51"/>
      <c r="G22" s="51"/>
      <c r="H22" s="51"/>
    </row>
    <row r="23" spans="1:10" ht="14.1" customHeight="1" x14ac:dyDescent="0.25">
      <c r="A23" s="52"/>
      <c r="B23" s="51"/>
      <c r="C23" s="51"/>
      <c r="D23" s="51"/>
      <c r="E23" s="51"/>
      <c r="F23" s="51"/>
      <c r="G23" s="51"/>
      <c r="H23" s="51"/>
    </row>
    <row r="24" spans="1:10" ht="24" x14ac:dyDescent="0.4">
      <c r="A24" s="64" t="s">
        <v>96</v>
      </c>
      <c r="B24">
        <v>2025</v>
      </c>
      <c r="C24">
        <v>2026</v>
      </c>
      <c r="D24">
        <v>2027</v>
      </c>
      <c r="E24">
        <v>2028</v>
      </c>
      <c r="F24">
        <v>2029</v>
      </c>
      <c r="G24">
        <v>2030</v>
      </c>
      <c r="H24" s="52" t="s">
        <v>106</v>
      </c>
    </row>
    <row r="25" spans="1:10" ht="14.1" customHeight="1" x14ac:dyDescent="0.25">
      <c r="A25" t="s">
        <v>86</v>
      </c>
      <c r="B25" s="50">
        <f>B2-B13</f>
        <v>0</v>
      </c>
      <c r="C25" s="50">
        <f t="shared" ref="C25:G25" si="5">C2-C13</f>
        <v>0</v>
      </c>
      <c r="D25" s="50">
        <f t="shared" si="5"/>
        <v>117558</v>
      </c>
      <c r="E25" s="50">
        <f t="shared" si="5"/>
        <v>258049</v>
      </c>
      <c r="F25" s="50">
        <f t="shared" si="5"/>
        <v>159136</v>
      </c>
      <c r="G25" s="50">
        <f t="shared" si="5"/>
        <v>590900</v>
      </c>
      <c r="H25" s="51">
        <f>SUM(B25:G25)</f>
        <v>1125643</v>
      </c>
    </row>
    <row r="26" spans="1:10" ht="14.1" customHeight="1" x14ac:dyDescent="0.25">
      <c r="A26" t="s">
        <v>87</v>
      </c>
      <c r="B26" s="50">
        <f t="shared" ref="B26:G26" si="6">B3-B14</f>
        <v>0</v>
      </c>
      <c r="C26" s="50">
        <f t="shared" si="6"/>
        <v>0</v>
      </c>
      <c r="D26" s="50">
        <f t="shared" si="6"/>
        <v>159136</v>
      </c>
      <c r="E26" s="50">
        <f t="shared" si="6"/>
        <v>0</v>
      </c>
      <c r="F26" s="50">
        <f t="shared" si="6"/>
        <v>0</v>
      </c>
      <c r="G26" s="50">
        <f t="shared" si="6"/>
        <v>352674</v>
      </c>
      <c r="H26" s="51">
        <f t="shared" ref="H26:H32" si="7">SUM(B26:G26)</f>
        <v>511810</v>
      </c>
    </row>
    <row r="27" spans="1:10" ht="14.1" customHeight="1" x14ac:dyDescent="0.25">
      <c r="A27" t="s">
        <v>88</v>
      </c>
      <c r="B27" s="50">
        <f t="shared" ref="B27:G27" si="8">B4-B15</f>
        <v>0</v>
      </c>
      <c r="C27" s="50">
        <f t="shared" si="8"/>
        <v>0</v>
      </c>
      <c r="D27" s="50">
        <f t="shared" si="8"/>
        <v>921178.16672260012</v>
      </c>
      <c r="E27" s="50">
        <f t="shared" si="8"/>
        <v>116058.12183419996</v>
      </c>
      <c r="F27" s="50">
        <f t="shared" si="8"/>
        <v>0</v>
      </c>
      <c r="G27" s="50">
        <f t="shared" si="8"/>
        <v>197823.90850039996</v>
      </c>
      <c r="H27" s="51">
        <f t="shared" si="7"/>
        <v>1235060.1970572001</v>
      </c>
    </row>
    <row r="28" spans="1:10" ht="14.1" customHeight="1" x14ac:dyDescent="0.25">
      <c r="A28" t="s">
        <v>89</v>
      </c>
      <c r="B28" s="50">
        <f t="shared" ref="B28:G28" si="9">B5-B16</f>
        <v>0</v>
      </c>
      <c r="C28" s="50">
        <f t="shared" si="9"/>
        <v>0</v>
      </c>
      <c r="D28" s="50">
        <f t="shared" si="9"/>
        <v>97518.828133999981</v>
      </c>
      <c r="E28" s="50">
        <f t="shared" si="9"/>
        <v>0</v>
      </c>
      <c r="F28" s="50">
        <f t="shared" si="9"/>
        <v>0</v>
      </c>
      <c r="G28" s="50">
        <f t="shared" si="9"/>
        <v>0</v>
      </c>
      <c r="H28" s="51">
        <f t="shared" si="7"/>
        <v>97518.828133999981</v>
      </c>
    </row>
    <row r="29" spans="1:10" ht="14.1" customHeight="1" x14ac:dyDescent="0.25">
      <c r="A29" t="s">
        <v>90</v>
      </c>
      <c r="B29" s="50">
        <f t="shared" ref="B29:G29" si="10">B6-B17</f>
        <v>0</v>
      </c>
      <c r="C29" s="50">
        <f t="shared" si="10"/>
        <v>0</v>
      </c>
      <c r="D29" s="50">
        <f t="shared" si="10"/>
        <v>55082.063363599984</v>
      </c>
      <c r="E29" s="50">
        <f t="shared" si="10"/>
        <v>0</v>
      </c>
      <c r="F29" s="50">
        <f t="shared" si="10"/>
        <v>1627278.8602966</v>
      </c>
      <c r="G29" s="50">
        <f t="shared" si="10"/>
        <v>2205640.1325867996</v>
      </c>
      <c r="H29" s="51">
        <f t="shared" si="7"/>
        <v>3888001.0562469997</v>
      </c>
    </row>
    <row r="30" spans="1:10" ht="14.1" customHeight="1" x14ac:dyDescent="0.25">
      <c r="A30" t="s">
        <v>91</v>
      </c>
      <c r="B30" s="50">
        <f t="shared" ref="B30:G30" si="11">B7-B18</f>
        <v>0</v>
      </c>
      <c r="C30" s="50">
        <f t="shared" si="11"/>
        <v>0</v>
      </c>
      <c r="D30" s="50">
        <f t="shared" si="11"/>
        <v>499489.2944313999</v>
      </c>
      <c r="E30" s="50">
        <f t="shared" si="11"/>
        <v>0</v>
      </c>
      <c r="F30" s="50">
        <f t="shared" si="11"/>
        <v>0</v>
      </c>
      <c r="G30" s="50">
        <f t="shared" si="11"/>
        <v>0</v>
      </c>
      <c r="H30" s="51">
        <f t="shared" si="7"/>
        <v>499489.2944313999</v>
      </c>
    </row>
    <row r="31" spans="1:10" ht="14.1" customHeight="1" x14ac:dyDescent="0.25">
      <c r="A31" t="s">
        <v>92</v>
      </c>
      <c r="B31" s="50">
        <v>0</v>
      </c>
      <c r="C31" s="50">
        <v>0</v>
      </c>
      <c r="D31" s="50">
        <v>0</v>
      </c>
      <c r="E31" s="50">
        <v>0</v>
      </c>
      <c r="F31" s="50">
        <f t="shared" ref="F31:G31" si="12">F8-F19</f>
        <v>112200.23412779999</v>
      </c>
      <c r="G31" s="50">
        <f t="shared" si="12"/>
        <v>0</v>
      </c>
      <c r="H31" s="51">
        <f t="shared" si="7"/>
        <v>112200.23412779999</v>
      </c>
    </row>
    <row r="32" spans="1:10" ht="14.1" customHeight="1" x14ac:dyDescent="0.25">
      <c r="A32" t="s">
        <v>184</v>
      </c>
      <c r="B32" s="50">
        <v>0</v>
      </c>
      <c r="C32" s="50">
        <v>0</v>
      </c>
      <c r="D32" s="50">
        <v>150000</v>
      </c>
      <c r="E32" s="50">
        <v>0</v>
      </c>
      <c r="F32" s="50">
        <v>0</v>
      </c>
      <c r="G32" s="50">
        <v>0</v>
      </c>
      <c r="H32" s="51">
        <f t="shared" si="7"/>
        <v>150000</v>
      </c>
    </row>
    <row r="33" spans="1:8" x14ac:dyDescent="0.25">
      <c r="A33" s="52" t="s">
        <v>106</v>
      </c>
      <c r="B33" s="51">
        <f>B10-B21</f>
        <v>0</v>
      </c>
      <c r="C33" s="51">
        <f t="shared" ref="C33:G33" si="13">C10-C21</f>
        <v>0</v>
      </c>
      <c r="D33" s="51">
        <f>D10-D21</f>
        <v>1999962.3526516003</v>
      </c>
      <c r="E33" s="51">
        <f>E10-E21</f>
        <v>374107.12183419999</v>
      </c>
      <c r="F33" s="51">
        <f t="shared" si="13"/>
        <v>1898615.0944244</v>
      </c>
      <c r="G33" s="51">
        <f t="shared" si="13"/>
        <v>3347038.0410871995</v>
      </c>
      <c r="H33" s="51">
        <f>SUM(B33:G33)</f>
        <v>7619722.6099973992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D169-2D8C-4CC5-AF4B-117F0D34E6DB}">
  <dimension ref="A2:J58"/>
  <sheetViews>
    <sheetView zoomScale="70" zoomScaleNormal="70" workbookViewId="0">
      <selection activeCell="F12" sqref="F12"/>
    </sheetView>
  </sheetViews>
  <sheetFormatPr defaultRowHeight="15" x14ac:dyDescent="0.25"/>
  <cols>
    <col min="1" max="1" width="15.140625" style="1" bestFit="1" customWidth="1"/>
    <col min="2" max="2" width="36.140625" style="1" bestFit="1" customWidth="1"/>
    <col min="3" max="3" width="48.5703125" style="1" bestFit="1" customWidth="1"/>
    <col min="4" max="4" width="21.85546875" style="1" customWidth="1"/>
    <col min="5" max="5" width="15.28515625" style="11" bestFit="1" customWidth="1"/>
    <col min="6" max="6" width="16.140625" style="11" bestFit="1" customWidth="1"/>
    <col min="7" max="9" width="13.5703125" style="11" bestFit="1" customWidth="1"/>
    <col min="10" max="10" width="13.42578125" bestFit="1" customWidth="1"/>
  </cols>
  <sheetData>
    <row r="2" spans="1:10" x14ac:dyDescent="0.25">
      <c r="A2" s="2" t="s">
        <v>0</v>
      </c>
      <c r="B2" s="2" t="s">
        <v>1</v>
      </c>
      <c r="C2" s="2" t="s">
        <v>2</v>
      </c>
      <c r="D2" s="2" t="s">
        <v>3</v>
      </c>
      <c r="E2" s="12">
        <v>2025</v>
      </c>
      <c r="F2" s="12">
        <v>2026</v>
      </c>
      <c r="G2" s="12">
        <v>2027</v>
      </c>
      <c r="H2" s="12">
        <v>2028</v>
      </c>
      <c r="I2" s="12">
        <v>2029</v>
      </c>
      <c r="J2" s="12">
        <v>2030</v>
      </c>
    </row>
    <row r="3" spans="1:10" x14ac:dyDescent="0.25">
      <c r="A3" s="3" t="s">
        <v>4</v>
      </c>
      <c r="B3" s="3" t="s">
        <v>5</v>
      </c>
      <c r="C3" s="3" t="s">
        <v>6</v>
      </c>
      <c r="D3" s="3"/>
      <c r="E3" s="89"/>
      <c r="F3" s="90"/>
      <c r="G3" s="90"/>
      <c r="H3" s="89">
        <v>8895</v>
      </c>
      <c r="I3" s="89"/>
      <c r="J3" s="89"/>
    </row>
    <row r="4" spans="1:10" x14ac:dyDescent="0.25">
      <c r="A4" s="3" t="s">
        <v>4</v>
      </c>
      <c r="B4" s="3" t="s">
        <v>5</v>
      </c>
      <c r="C4" s="3" t="s">
        <v>7</v>
      </c>
      <c r="D4" s="3"/>
      <c r="E4" s="89"/>
      <c r="F4" s="90"/>
      <c r="G4" s="90"/>
      <c r="H4" s="89">
        <v>6751</v>
      </c>
      <c r="I4" s="89"/>
      <c r="J4" s="89"/>
    </row>
    <row r="5" spans="1:10" x14ac:dyDescent="0.25">
      <c r="A5" s="3" t="s">
        <v>4</v>
      </c>
      <c r="B5" s="3" t="s">
        <v>5</v>
      </c>
      <c r="C5" s="3" t="s">
        <v>97</v>
      </c>
      <c r="D5" s="3"/>
      <c r="E5" s="89"/>
      <c r="F5" s="90"/>
      <c r="G5" s="90"/>
      <c r="H5" s="89"/>
      <c r="I5" s="89"/>
      <c r="J5" s="89">
        <v>337244</v>
      </c>
    </row>
    <row r="6" spans="1:10" x14ac:dyDescent="0.25">
      <c r="A6" s="3" t="s">
        <v>4</v>
      </c>
      <c r="B6" s="3" t="s">
        <v>5</v>
      </c>
      <c r="C6" s="3" t="s">
        <v>98</v>
      </c>
      <c r="D6" s="3"/>
      <c r="E6" s="89"/>
      <c r="F6" s="90"/>
      <c r="G6" s="90"/>
      <c r="H6" s="89"/>
      <c r="I6" s="89"/>
      <c r="J6" s="89">
        <v>94090</v>
      </c>
    </row>
    <row r="7" spans="1:10" x14ac:dyDescent="0.25">
      <c r="A7" s="3" t="s">
        <v>4</v>
      </c>
      <c r="B7" s="3" t="s">
        <v>5</v>
      </c>
      <c r="C7" s="3" t="s">
        <v>12</v>
      </c>
      <c r="D7" s="3"/>
      <c r="E7" s="89"/>
      <c r="F7" s="90"/>
      <c r="G7" s="90"/>
      <c r="H7" s="89"/>
      <c r="I7" s="89"/>
      <c r="J7" s="89">
        <v>10716</v>
      </c>
    </row>
    <row r="8" spans="1:10" x14ac:dyDescent="0.25">
      <c r="A8" s="3" t="s">
        <v>4</v>
      </c>
      <c r="B8" s="3" t="s">
        <v>5</v>
      </c>
      <c r="C8" s="3" t="s">
        <v>13</v>
      </c>
      <c r="D8" s="3"/>
      <c r="E8" s="89"/>
      <c r="F8" s="90"/>
      <c r="G8" s="90"/>
      <c r="H8" s="89"/>
      <c r="I8" s="89"/>
      <c r="J8" s="89">
        <v>21326</v>
      </c>
    </row>
    <row r="9" spans="1:10" x14ac:dyDescent="0.25">
      <c r="A9" s="3" t="s">
        <v>4</v>
      </c>
      <c r="B9" s="3" t="s">
        <v>5</v>
      </c>
      <c r="C9" s="3" t="s">
        <v>99</v>
      </c>
      <c r="D9" s="3"/>
      <c r="E9" s="89"/>
      <c r="F9" s="90"/>
      <c r="G9" s="90"/>
      <c r="H9" s="89"/>
      <c r="I9" s="89"/>
      <c r="J9" s="89">
        <v>9966</v>
      </c>
    </row>
    <row r="10" spans="1:10" x14ac:dyDescent="0.25">
      <c r="A10" s="4" t="s">
        <v>4</v>
      </c>
      <c r="B10" s="4" t="s">
        <v>8</v>
      </c>
      <c r="C10" s="4" t="s">
        <v>9</v>
      </c>
      <c r="D10" s="130" t="s">
        <v>120</v>
      </c>
      <c r="E10" s="91"/>
      <c r="F10" s="92">
        <v>440000</v>
      </c>
      <c r="G10" s="93"/>
      <c r="H10" s="93"/>
      <c r="I10" s="91"/>
      <c r="J10" s="91"/>
    </row>
    <row r="11" spans="1:10" x14ac:dyDescent="0.25">
      <c r="A11" s="4" t="s">
        <v>4</v>
      </c>
      <c r="B11" s="4" t="s">
        <v>8</v>
      </c>
      <c r="C11" s="4" t="s">
        <v>10</v>
      </c>
      <c r="D11" s="130"/>
      <c r="E11" s="91"/>
      <c r="F11" s="92"/>
      <c r="G11" s="93"/>
      <c r="H11" s="93"/>
      <c r="I11" s="91"/>
      <c r="J11" s="91"/>
    </row>
    <row r="12" spans="1:10" x14ac:dyDescent="0.25">
      <c r="A12" s="4" t="s">
        <v>4</v>
      </c>
      <c r="B12" s="4" t="s">
        <v>8</v>
      </c>
      <c r="C12" s="4" t="s">
        <v>11</v>
      </c>
      <c r="D12" s="130"/>
      <c r="E12" s="91"/>
      <c r="F12" s="92">
        <v>180000</v>
      </c>
      <c r="G12" s="91"/>
      <c r="H12" s="91"/>
      <c r="I12" s="91"/>
      <c r="J12" s="91"/>
    </row>
    <row r="13" spans="1:10" x14ac:dyDescent="0.25">
      <c r="A13" s="4" t="s">
        <v>4</v>
      </c>
      <c r="B13" s="4" t="s">
        <v>8</v>
      </c>
      <c r="C13" s="4" t="s">
        <v>12</v>
      </c>
      <c r="D13" s="130"/>
      <c r="E13" s="91"/>
      <c r="F13" s="91"/>
      <c r="G13" s="91"/>
      <c r="H13" s="91"/>
      <c r="I13" s="91"/>
      <c r="J13" s="91"/>
    </row>
    <row r="14" spans="1:10" x14ac:dyDescent="0.25">
      <c r="A14" s="4" t="s">
        <v>4</v>
      </c>
      <c r="B14" s="4" t="s">
        <v>8</v>
      </c>
      <c r="C14" s="4" t="s">
        <v>13</v>
      </c>
      <c r="D14" s="130"/>
      <c r="E14" s="91"/>
      <c r="F14" s="91"/>
      <c r="G14" s="91"/>
      <c r="H14" s="91"/>
      <c r="I14" s="91"/>
      <c r="J14" s="91"/>
    </row>
    <row r="15" spans="1:10" x14ac:dyDescent="0.25">
      <c r="A15" s="4" t="s">
        <v>4</v>
      </c>
      <c r="B15" s="4" t="s">
        <v>8</v>
      </c>
      <c r="C15" s="4" t="s">
        <v>6</v>
      </c>
      <c r="D15" s="130"/>
      <c r="E15" s="91"/>
      <c r="F15" s="91"/>
      <c r="G15" s="91"/>
      <c r="H15" s="93">
        <v>8895</v>
      </c>
      <c r="I15" s="91"/>
      <c r="J15" s="91"/>
    </row>
    <row r="16" spans="1:10" x14ac:dyDescent="0.25">
      <c r="A16" s="4" t="s">
        <v>4</v>
      </c>
      <c r="B16" s="4" t="s">
        <v>8</v>
      </c>
      <c r="C16" s="4" t="s">
        <v>7</v>
      </c>
      <c r="D16" s="130"/>
      <c r="E16" s="91"/>
      <c r="F16" s="91"/>
      <c r="G16" s="91"/>
      <c r="H16" s="93">
        <v>6751</v>
      </c>
      <c r="I16" s="91"/>
      <c r="J16" s="91"/>
    </row>
    <row r="17" spans="1:10" x14ac:dyDescent="0.25">
      <c r="A17" s="4" t="s">
        <v>4</v>
      </c>
      <c r="B17" s="4" t="s">
        <v>8</v>
      </c>
      <c r="C17" s="4" t="s">
        <v>14</v>
      </c>
      <c r="D17" s="130"/>
      <c r="E17" s="91"/>
      <c r="F17" s="91"/>
      <c r="G17" s="91"/>
      <c r="H17" s="93">
        <v>9109</v>
      </c>
      <c r="I17" s="91"/>
      <c r="J17" s="91"/>
    </row>
    <row r="18" spans="1:10" x14ac:dyDescent="0.25">
      <c r="A18" s="4" t="s">
        <v>4</v>
      </c>
      <c r="B18" s="4" t="s">
        <v>8</v>
      </c>
      <c r="C18" s="4" t="s">
        <v>15</v>
      </c>
      <c r="D18" s="130"/>
      <c r="E18" s="91"/>
      <c r="F18" s="91"/>
      <c r="G18" s="91"/>
      <c r="H18" s="93">
        <v>45330</v>
      </c>
      <c r="I18" s="91"/>
      <c r="J18" s="91"/>
    </row>
    <row r="19" spans="1:10" x14ac:dyDescent="0.25">
      <c r="A19" s="5" t="s">
        <v>4</v>
      </c>
      <c r="B19" s="5" t="s">
        <v>16</v>
      </c>
      <c r="C19" s="5" t="s">
        <v>17</v>
      </c>
      <c r="D19" s="131" t="s">
        <v>120</v>
      </c>
      <c r="E19" s="94"/>
      <c r="F19" s="95">
        <v>475000</v>
      </c>
      <c r="G19" s="94"/>
      <c r="H19" s="94"/>
      <c r="I19" s="94"/>
      <c r="J19" s="94"/>
    </row>
    <row r="20" spans="1:10" x14ac:dyDescent="0.25">
      <c r="A20" s="5" t="s">
        <v>4</v>
      </c>
      <c r="B20" s="5" t="s">
        <v>16</v>
      </c>
      <c r="C20" s="5" t="s">
        <v>18</v>
      </c>
      <c r="D20" s="131"/>
      <c r="E20" s="94"/>
      <c r="F20" s="95">
        <v>325000</v>
      </c>
      <c r="G20" s="94"/>
      <c r="H20" s="94"/>
      <c r="I20" s="94"/>
      <c r="J20" s="94"/>
    </row>
    <row r="21" spans="1:10" x14ac:dyDescent="0.25">
      <c r="A21" s="5" t="s">
        <v>4</v>
      </c>
      <c r="B21" s="5" t="s">
        <v>16</v>
      </c>
      <c r="C21" s="5" t="s">
        <v>19</v>
      </c>
      <c r="D21" s="131"/>
      <c r="E21" s="94"/>
      <c r="F21" s="94"/>
      <c r="G21" s="94"/>
      <c r="H21" s="94"/>
      <c r="I21" s="94"/>
      <c r="J21" s="94"/>
    </row>
    <row r="22" spans="1:10" x14ac:dyDescent="0.25">
      <c r="A22" s="5" t="s">
        <v>4</v>
      </c>
      <c r="B22" s="5" t="s">
        <v>16</v>
      </c>
      <c r="C22" s="5" t="s">
        <v>12</v>
      </c>
      <c r="D22" s="131"/>
      <c r="E22" s="94"/>
      <c r="F22" s="94"/>
      <c r="G22" s="94"/>
      <c r="H22" s="94"/>
      <c r="I22" s="94"/>
      <c r="J22" s="94"/>
    </row>
    <row r="23" spans="1:10" x14ac:dyDescent="0.25">
      <c r="A23" s="5" t="s">
        <v>4</v>
      </c>
      <c r="B23" s="5" t="s">
        <v>16</v>
      </c>
      <c r="C23" s="5" t="s">
        <v>13</v>
      </c>
      <c r="D23" s="131"/>
      <c r="E23" s="94"/>
      <c r="F23" s="94"/>
      <c r="G23" s="94"/>
      <c r="H23" s="94"/>
      <c r="I23" s="94"/>
      <c r="J23" s="94"/>
    </row>
    <row r="24" spans="1:10" x14ac:dyDescent="0.25">
      <c r="A24" s="5" t="s">
        <v>4</v>
      </c>
      <c r="B24" s="5" t="s">
        <v>16</v>
      </c>
      <c r="C24" s="5" t="s">
        <v>20</v>
      </c>
      <c r="D24" s="131"/>
      <c r="E24" s="94"/>
      <c r="F24" s="94"/>
      <c r="G24" s="94"/>
      <c r="H24" s="94"/>
      <c r="I24" s="94"/>
      <c r="J24" s="94"/>
    </row>
    <row r="25" spans="1:10" x14ac:dyDescent="0.25">
      <c r="A25" s="5" t="s">
        <v>4</v>
      </c>
      <c r="B25" s="5" t="s">
        <v>16</v>
      </c>
      <c r="C25" s="5" t="s">
        <v>14</v>
      </c>
      <c r="D25" s="131"/>
      <c r="E25" s="94"/>
      <c r="F25" s="94"/>
      <c r="G25" s="94"/>
      <c r="H25" s="94"/>
      <c r="I25" s="94"/>
      <c r="J25" s="94"/>
    </row>
    <row r="26" spans="1:10" x14ac:dyDescent="0.25">
      <c r="A26" s="5" t="s">
        <v>4</v>
      </c>
      <c r="B26" s="5" t="s">
        <v>16</v>
      </c>
      <c r="C26" s="5" t="s">
        <v>21</v>
      </c>
      <c r="D26" s="131"/>
      <c r="E26" s="94"/>
      <c r="F26" s="94"/>
      <c r="G26" s="94"/>
      <c r="H26" s="94"/>
      <c r="I26" s="94"/>
      <c r="J26" s="94"/>
    </row>
    <row r="27" spans="1:10" x14ac:dyDescent="0.25">
      <c r="A27" s="5" t="s">
        <v>4</v>
      </c>
      <c r="B27" s="5" t="s">
        <v>16</v>
      </c>
      <c r="C27" s="5" t="s">
        <v>22</v>
      </c>
      <c r="D27" s="131"/>
      <c r="E27" s="94"/>
      <c r="F27" s="94"/>
      <c r="G27" s="94"/>
      <c r="H27" s="94"/>
      <c r="I27" s="94"/>
      <c r="J27" s="94"/>
    </row>
    <row r="28" spans="1:10" x14ac:dyDescent="0.25">
      <c r="A28" s="5" t="s">
        <v>4</v>
      </c>
      <c r="B28" s="5" t="s">
        <v>16</v>
      </c>
      <c r="C28" s="5" t="s">
        <v>23</v>
      </c>
      <c r="D28" s="131"/>
      <c r="E28" s="94"/>
      <c r="F28" s="94"/>
      <c r="G28" s="94"/>
      <c r="H28" s="94"/>
      <c r="I28" s="94"/>
      <c r="J28" s="94"/>
    </row>
    <row r="29" spans="1:10" x14ac:dyDescent="0.25">
      <c r="A29" s="5" t="s">
        <v>4</v>
      </c>
      <c r="B29" s="5" t="s">
        <v>16</v>
      </c>
      <c r="C29" s="5" t="s">
        <v>15</v>
      </c>
      <c r="D29" s="131"/>
      <c r="E29" s="94"/>
      <c r="F29" s="94"/>
      <c r="G29" s="94"/>
      <c r="H29" s="94"/>
      <c r="I29" s="94"/>
      <c r="J29" s="94"/>
    </row>
    <row r="30" spans="1:10" x14ac:dyDescent="0.25">
      <c r="A30" s="6" t="s">
        <v>4</v>
      </c>
      <c r="B30" s="6" t="s">
        <v>24</v>
      </c>
      <c r="C30" s="6" t="s">
        <v>9</v>
      </c>
      <c r="D30" s="132" t="s">
        <v>120</v>
      </c>
      <c r="E30" s="96">
        <v>410000</v>
      </c>
      <c r="F30" s="97"/>
      <c r="G30" s="97"/>
      <c r="H30" s="97"/>
      <c r="I30" s="97"/>
      <c r="J30" s="97"/>
    </row>
    <row r="31" spans="1:10" x14ac:dyDescent="0.25">
      <c r="A31" s="6" t="s">
        <v>4</v>
      </c>
      <c r="B31" s="6" t="s">
        <v>24</v>
      </c>
      <c r="C31" s="6" t="s">
        <v>10</v>
      </c>
      <c r="D31" s="132"/>
      <c r="E31" s="96">
        <v>180000</v>
      </c>
      <c r="F31" s="97"/>
      <c r="G31" s="97"/>
      <c r="H31" s="97"/>
      <c r="I31" s="97"/>
      <c r="J31" s="97"/>
    </row>
    <row r="32" spans="1:10" x14ac:dyDescent="0.25">
      <c r="A32" s="6" t="s">
        <v>4</v>
      </c>
      <c r="B32" s="6" t="s">
        <v>24</v>
      </c>
      <c r="C32" s="6" t="s">
        <v>11</v>
      </c>
      <c r="D32" s="132"/>
      <c r="E32" s="97"/>
      <c r="F32" s="97"/>
      <c r="G32" s="97"/>
      <c r="H32" s="97"/>
      <c r="I32" s="97"/>
      <c r="J32" s="97"/>
    </row>
    <row r="33" spans="1:10" x14ac:dyDescent="0.25">
      <c r="A33" s="6" t="s">
        <v>4</v>
      </c>
      <c r="B33" s="6" t="s">
        <v>24</v>
      </c>
      <c r="C33" s="6" t="s">
        <v>12</v>
      </c>
      <c r="D33" s="132"/>
      <c r="E33" s="97"/>
      <c r="F33" s="97"/>
      <c r="G33" s="97"/>
      <c r="H33" s="97"/>
      <c r="I33" s="97"/>
      <c r="J33" s="97"/>
    </row>
    <row r="34" spans="1:10" x14ac:dyDescent="0.25">
      <c r="A34" s="6" t="s">
        <v>4</v>
      </c>
      <c r="B34" s="6" t="s">
        <v>24</v>
      </c>
      <c r="C34" s="6" t="s">
        <v>13</v>
      </c>
      <c r="D34" s="132"/>
      <c r="E34" s="97"/>
      <c r="F34" s="97"/>
      <c r="G34" s="97"/>
      <c r="H34" s="97"/>
      <c r="I34" s="97"/>
      <c r="J34" s="97"/>
    </row>
    <row r="35" spans="1:10" x14ac:dyDescent="0.25">
      <c r="A35" s="6" t="s">
        <v>4</v>
      </c>
      <c r="B35" s="6" t="s">
        <v>24</v>
      </c>
      <c r="C35" s="6" t="s">
        <v>14</v>
      </c>
      <c r="D35" s="132"/>
      <c r="E35" s="97"/>
      <c r="F35" s="97"/>
      <c r="G35" s="97"/>
      <c r="H35" s="98">
        <v>4608</v>
      </c>
      <c r="I35" s="97"/>
      <c r="J35" s="97"/>
    </row>
    <row r="36" spans="1:10" x14ac:dyDescent="0.25">
      <c r="A36" s="6" t="s">
        <v>4</v>
      </c>
      <c r="B36" s="6" t="s">
        <v>24</v>
      </c>
      <c r="C36" s="6" t="s">
        <v>22</v>
      </c>
      <c r="D36" s="6"/>
      <c r="E36" s="97"/>
      <c r="F36" s="97"/>
      <c r="G36" s="97"/>
      <c r="H36" s="98">
        <v>4822</v>
      </c>
      <c r="I36" s="97"/>
      <c r="J36" s="97"/>
    </row>
    <row r="37" spans="1:10" x14ac:dyDescent="0.25">
      <c r="A37" s="6" t="s">
        <v>4</v>
      </c>
      <c r="B37" s="6" t="s">
        <v>24</v>
      </c>
      <c r="C37" s="6" t="s">
        <v>15</v>
      </c>
      <c r="D37" s="6"/>
      <c r="E37" s="97"/>
      <c r="F37" s="97"/>
      <c r="G37" s="97"/>
      <c r="H37" s="98">
        <v>45330</v>
      </c>
      <c r="I37" s="97"/>
      <c r="J37" s="97"/>
    </row>
    <row r="38" spans="1:10" x14ac:dyDescent="0.25">
      <c r="A38" s="20" t="s">
        <v>100</v>
      </c>
      <c r="B38" s="20" t="s">
        <v>101</v>
      </c>
      <c r="C38" s="20" t="s">
        <v>27</v>
      </c>
      <c r="D38" s="20"/>
      <c r="E38" s="99"/>
      <c r="F38" s="99"/>
      <c r="G38" s="99"/>
      <c r="H38" s="99"/>
      <c r="I38" s="99"/>
      <c r="J38" s="99">
        <v>67084</v>
      </c>
    </row>
    <row r="39" spans="1:10" x14ac:dyDescent="0.25">
      <c r="A39" s="20" t="s">
        <v>100</v>
      </c>
      <c r="B39" s="20" t="s">
        <v>101</v>
      </c>
      <c r="C39" s="20" t="s">
        <v>28</v>
      </c>
      <c r="D39" s="20"/>
      <c r="E39" s="99"/>
      <c r="F39" s="99"/>
      <c r="G39" s="99"/>
      <c r="H39" s="99"/>
      <c r="I39" s="99"/>
      <c r="J39" s="99">
        <v>21218</v>
      </c>
    </row>
    <row r="40" spans="1:10" x14ac:dyDescent="0.25">
      <c r="A40" s="20" t="s">
        <v>100</v>
      </c>
      <c r="B40" s="20" t="s">
        <v>101</v>
      </c>
      <c r="C40" s="20" t="s">
        <v>29</v>
      </c>
      <c r="D40" s="20"/>
      <c r="E40" s="99"/>
      <c r="F40" s="99"/>
      <c r="G40" s="99"/>
      <c r="H40" s="99"/>
      <c r="I40" s="99"/>
      <c r="J40" s="99">
        <v>3108</v>
      </c>
    </row>
    <row r="41" spans="1:10" x14ac:dyDescent="0.25">
      <c r="A41" s="20" t="s">
        <v>100</v>
      </c>
      <c r="B41" s="20" t="s">
        <v>101</v>
      </c>
      <c r="C41" s="20" t="s">
        <v>30</v>
      </c>
      <c r="D41" s="20"/>
      <c r="E41" s="99"/>
      <c r="F41" s="99"/>
      <c r="G41" s="99"/>
      <c r="H41" s="99"/>
      <c r="I41" s="99"/>
      <c r="J41" s="99">
        <v>26148</v>
      </c>
    </row>
    <row r="42" spans="1:10" x14ac:dyDescent="0.25">
      <c r="A42" s="7" t="s">
        <v>25</v>
      </c>
      <c r="B42" s="7" t="s">
        <v>26</v>
      </c>
      <c r="C42" s="7" t="s">
        <v>27</v>
      </c>
      <c r="D42" s="7"/>
      <c r="E42" s="100"/>
      <c r="F42" s="100"/>
      <c r="G42" s="100"/>
      <c r="H42" s="100"/>
      <c r="I42" s="100">
        <v>67084</v>
      </c>
      <c r="J42" s="100"/>
    </row>
    <row r="43" spans="1:10" x14ac:dyDescent="0.25">
      <c r="A43" s="7" t="s">
        <v>25</v>
      </c>
      <c r="B43" s="7" t="s">
        <v>26</v>
      </c>
      <c r="C43" s="7" t="s">
        <v>28</v>
      </c>
      <c r="D43" s="7"/>
      <c r="E43" s="100"/>
      <c r="F43" s="100"/>
      <c r="G43" s="100"/>
      <c r="H43" s="100"/>
      <c r="I43" s="100">
        <v>21218</v>
      </c>
      <c r="J43" s="100"/>
    </row>
    <row r="44" spans="1:10" x14ac:dyDescent="0.25">
      <c r="A44" s="7" t="s">
        <v>25</v>
      </c>
      <c r="B44" s="7" t="s">
        <v>26</v>
      </c>
      <c r="C44" s="7" t="s">
        <v>29</v>
      </c>
      <c r="D44" s="7"/>
      <c r="E44" s="100"/>
      <c r="F44" s="100"/>
      <c r="G44" s="100"/>
      <c r="H44" s="100"/>
      <c r="I44" s="100">
        <v>3108</v>
      </c>
      <c r="J44" s="100"/>
    </row>
    <row r="45" spans="1:10" x14ac:dyDescent="0.25">
      <c r="A45" s="7" t="s">
        <v>25</v>
      </c>
      <c r="B45" s="7" t="s">
        <v>26</v>
      </c>
      <c r="C45" s="7" t="s">
        <v>30</v>
      </c>
      <c r="D45" s="7"/>
      <c r="E45" s="100"/>
      <c r="F45" s="100"/>
      <c r="G45" s="100"/>
      <c r="H45" s="100"/>
      <c r="I45" s="100">
        <v>26148</v>
      </c>
      <c r="J45" s="100"/>
    </row>
    <row r="46" spans="1:10" x14ac:dyDescent="0.25">
      <c r="A46" s="8" t="s">
        <v>25</v>
      </c>
      <c r="B46" s="8" t="s">
        <v>31</v>
      </c>
      <c r="C46" s="8" t="s">
        <v>27</v>
      </c>
      <c r="D46" s="8"/>
      <c r="E46" s="101"/>
      <c r="F46" s="101"/>
      <c r="G46" s="101">
        <v>67084</v>
      </c>
      <c r="H46" s="101"/>
      <c r="I46" s="101"/>
      <c r="J46" s="101"/>
    </row>
    <row r="47" spans="1:10" x14ac:dyDescent="0.25">
      <c r="A47" s="8" t="s">
        <v>25</v>
      </c>
      <c r="B47" s="8" t="s">
        <v>31</v>
      </c>
      <c r="C47" s="8" t="s">
        <v>28</v>
      </c>
      <c r="D47" s="8"/>
      <c r="E47" s="101"/>
      <c r="F47" s="101"/>
      <c r="G47" s="101">
        <v>21218</v>
      </c>
      <c r="H47" s="101"/>
      <c r="I47" s="101"/>
      <c r="J47" s="101"/>
    </row>
    <row r="48" spans="1:10" x14ac:dyDescent="0.25">
      <c r="A48" s="8" t="s">
        <v>25</v>
      </c>
      <c r="B48" s="8" t="s">
        <v>31</v>
      </c>
      <c r="C48" s="8" t="s">
        <v>29</v>
      </c>
      <c r="D48" s="8"/>
      <c r="E48" s="101"/>
      <c r="F48" s="101"/>
      <c r="G48" s="101">
        <v>3108</v>
      </c>
      <c r="H48" s="101"/>
      <c r="I48" s="101"/>
      <c r="J48" s="101"/>
    </row>
    <row r="49" spans="1:10" x14ac:dyDescent="0.25">
      <c r="A49" s="8" t="s">
        <v>25</v>
      </c>
      <c r="B49" s="8" t="s">
        <v>31</v>
      </c>
      <c r="C49" s="8" t="s">
        <v>30</v>
      </c>
      <c r="D49" s="8"/>
      <c r="E49" s="101"/>
      <c r="F49" s="101"/>
      <c r="G49" s="101">
        <v>26148</v>
      </c>
      <c r="H49" s="101"/>
      <c r="I49" s="101"/>
      <c r="J49" s="101"/>
    </row>
    <row r="50" spans="1:10" x14ac:dyDescent="0.25">
      <c r="A50" s="9" t="s">
        <v>25</v>
      </c>
      <c r="B50" s="9" t="s">
        <v>32</v>
      </c>
      <c r="C50" s="9" t="s">
        <v>27</v>
      </c>
      <c r="D50" s="9"/>
      <c r="E50" s="102"/>
      <c r="F50" s="102"/>
      <c r="G50" s="102"/>
      <c r="H50" s="102">
        <v>67084</v>
      </c>
      <c r="I50" s="102"/>
      <c r="J50" s="102"/>
    </row>
    <row r="51" spans="1:10" x14ac:dyDescent="0.25">
      <c r="A51" s="9" t="s">
        <v>25</v>
      </c>
      <c r="B51" s="9" t="s">
        <v>32</v>
      </c>
      <c r="C51" s="9" t="s">
        <v>28</v>
      </c>
      <c r="D51" s="9"/>
      <c r="E51" s="102"/>
      <c r="F51" s="102"/>
      <c r="G51" s="102"/>
      <c r="H51" s="102">
        <v>21218</v>
      </c>
      <c r="I51" s="102"/>
      <c r="J51" s="102"/>
    </row>
    <row r="52" spans="1:10" x14ac:dyDescent="0.25">
      <c r="A52" s="9" t="s">
        <v>25</v>
      </c>
      <c r="B52" s="9" t="s">
        <v>32</v>
      </c>
      <c r="C52" s="9" t="s">
        <v>29</v>
      </c>
      <c r="D52" s="9"/>
      <c r="E52" s="102"/>
      <c r="F52" s="102"/>
      <c r="G52" s="102"/>
      <c r="H52" s="102">
        <v>3108</v>
      </c>
      <c r="I52" s="102"/>
      <c r="J52" s="102"/>
    </row>
    <row r="53" spans="1:10" x14ac:dyDescent="0.25">
      <c r="A53" s="9" t="s">
        <v>25</v>
      </c>
      <c r="B53" s="9" t="s">
        <v>32</v>
      </c>
      <c r="C53" s="9" t="s">
        <v>30</v>
      </c>
      <c r="D53" s="9"/>
      <c r="E53" s="102"/>
      <c r="F53" s="102"/>
      <c r="G53" s="102"/>
      <c r="H53" s="102">
        <v>26148</v>
      </c>
      <c r="I53" s="102"/>
      <c r="J53" s="102"/>
    </row>
    <row r="54" spans="1:10" x14ac:dyDescent="0.25">
      <c r="A54" s="3" t="s">
        <v>25</v>
      </c>
      <c r="B54" s="3" t="s">
        <v>33</v>
      </c>
      <c r="C54" s="3" t="s">
        <v>34</v>
      </c>
      <c r="D54" s="3"/>
      <c r="E54" s="89"/>
      <c r="F54" s="89"/>
      <c r="G54" s="89"/>
      <c r="H54" s="89"/>
      <c r="I54" s="89">
        <v>19825</v>
      </c>
      <c r="J54" s="89"/>
    </row>
    <row r="55" spans="1:10" x14ac:dyDescent="0.25">
      <c r="A55" s="3" t="s">
        <v>25</v>
      </c>
      <c r="B55" s="3" t="s">
        <v>33</v>
      </c>
      <c r="C55" s="3" t="s">
        <v>35</v>
      </c>
      <c r="D55" s="3"/>
      <c r="E55" s="89"/>
      <c r="F55" s="89"/>
      <c r="G55" s="89"/>
      <c r="H55" s="89"/>
      <c r="I55" s="89">
        <v>964</v>
      </c>
      <c r="J55" s="89"/>
    </row>
    <row r="56" spans="1:10" x14ac:dyDescent="0.25">
      <c r="A56" s="10" t="s">
        <v>25</v>
      </c>
      <c r="B56" s="10" t="s">
        <v>36</v>
      </c>
      <c r="C56" s="10" t="s">
        <v>34</v>
      </c>
      <c r="D56" s="10"/>
      <c r="E56" s="103"/>
      <c r="F56" s="103"/>
      <c r="G56" s="103"/>
      <c r="H56" s="103"/>
      <c r="I56" s="103">
        <v>19825</v>
      </c>
      <c r="J56" s="103"/>
    </row>
    <row r="57" spans="1:10" x14ac:dyDescent="0.25">
      <c r="A57" s="10" t="s">
        <v>25</v>
      </c>
      <c r="B57" s="10" t="s">
        <v>36</v>
      </c>
      <c r="C57" s="10" t="s">
        <v>35</v>
      </c>
      <c r="D57" s="10"/>
      <c r="E57" s="103"/>
      <c r="F57" s="103"/>
      <c r="G57" s="103"/>
      <c r="H57" s="103"/>
      <c r="I57" s="103">
        <v>964</v>
      </c>
      <c r="J57" s="103"/>
    </row>
    <row r="58" spans="1:10" x14ac:dyDescent="0.25">
      <c r="A58" s="2"/>
      <c r="B58" s="2"/>
      <c r="C58" s="2"/>
      <c r="D58" s="2"/>
      <c r="E58" s="19">
        <f t="shared" ref="E58:I58" si="0">SUM(E3:E57)</f>
        <v>590000</v>
      </c>
      <c r="F58" s="19">
        <f t="shared" si="0"/>
        <v>1420000</v>
      </c>
      <c r="G58" s="19">
        <f t="shared" si="0"/>
        <v>117558</v>
      </c>
      <c r="H58" s="19">
        <f t="shared" si="0"/>
        <v>258049</v>
      </c>
      <c r="I58" s="19">
        <f t="shared" si="0"/>
        <v>159136</v>
      </c>
      <c r="J58" s="19">
        <f>SUM(J3:J57)</f>
        <v>590900</v>
      </c>
    </row>
  </sheetData>
  <mergeCells count="3">
    <mergeCell ref="D10:D18"/>
    <mergeCell ref="D19:D29"/>
    <mergeCell ref="D30:D3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EE839-AFCC-4568-BC5C-8FC4887C7AF0}">
  <dimension ref="A1:J27"/>
  <sheetViews>
    <sheetView zoomScale="90" zoomScaleNormal="90" workbookViewId="0">
      <selection activeCell="F11" sqref="F11"/>
    </sheetView>
  </sheetViews>
  <sheetFormatPr defaultRowHeight="15" x14ac:dyDescent="0.25"/>
  <cols>
    <col min="1" max="1" width="13" style="1" bestFit="1" customWidth="1"/>
    <col min="2" max="2" width="35.42578125" style="1" bestFit="1" customWidth="1"/>
    <col min="3" max="3" width="28.5703125" style="1" bestFit="1" customWidth="1"/>
    <col min="4" max="4" width="28.28515625" style="1" customWidth="1"/>
    <col min="5" max="5" width="12.140625" style="1" bestFit="1" customWidth="1"/>
    <col min="6" max="6" width="13.42578125" style="1" bestFit="1" customWidth="1"/>
    <col min="7" max="7" width="13.140625" style="1" bestFit="1" customWidth="1"/>
    <col min="8" max="9" width="6.140625" style="1" bestFit="1" customWidth="1"/>
    <col min="10" max="10" width="13.140625" bestFit="1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</row>
    <row r="2" spans="1:10" x14ac:dyDescent="0.25">
      <c r="A2" s="2" t="s">
        <v>0</v>
      </c>
      <c r="B2" s="2" t="s">
        <v>1</v>
      </c>
      <c r="C2" s="2" t="s">
        <v>2</v>
      </c>
      <c r="D2" s="2" t="s">
        <v>3</v>
      </c>
      <c r="E2" s="12">
        <v>2025</v>
      </c>
      <c r="F2" s="12">
        <v>2026</v>
      </c>
      <c r="G2" s="12">
        <v>2027</v>
      </c>
      <c r="H2" s="12">
        <v>2028</v>
      </c>
      <c r="I2" s="12">
        <v>2029</v>
      </c>
      <c r="J2" s="12">
        <v>2030</v>
      </c>
    </row>
    <row r="3" spans="1:10" x14ac:dyDescent="0.25">
      <c r="A3" s="56" t="s">
        <v>37</v>
      </c>
      <c r="B3" s="56" t="s">
        <v>102</v>
      </c>
      <c r="C3" s="56" t="s">
        <v>27</v>
      </c>
      <c r="D3" s="54"/>
      <c r="E3" s="55"/>
      <c r="F3" s="55"/>
      <c r="G3" s="55"/>
      <c r="H3" s="55"/>
      <c r="I3" s="55"/>
      <c r="J3" s="57">
        <v>67084</v>
      </c>
    </row>
    <row r="4" spans="1:10" x14ac:dyDescent="0.25">
      <c r="A4" s="56" t="s">
        <v>37</v>
      </c>
      <c r="B4" s="56" t="s">
        <v>102</v>
      </c>
      <c r="C4" s="56" t="s">
        <v>28</v>
      </c>
      <c r="D4" s="54"/>
      <c r="E4" s="55"/>
      <c r="F4" s="55"/>
      <c r="G4" s="55"/>
      <c r="H4" s="55"/>
      <c r="I4" s="55"/>
      <c r="J4" s="57">
        <v>21218</v>
      </c>
    </row>
    <row r="5" spans="1:10" x14ac:dyDescent="0.25">
      <c r="A5" s="56" t="s">
        <v>37</v>
      </c>
      <c r="B5" s="56" t="s">
        <v>102</v>
      </c>
      <c r="C5" s="56" t="s">
        <v>29</v>
      </c>
      <c r="D5" s="54"/>
      <c r="E5" s="55"/>
      <c r="F5" s="55"/>
      <c r="G5" s="55"/>
      <c r="H5" s="55"/>
      <c r="I5" s="55"/>
      <c r="J5" s="57">
        <v>3108</v>
      </c>
    </row>
    <row r="6" spans="1:10" x14ac:dyDescent="0.25">
      <c r="A6" s="56" t="s">
        <v>37</v>
      </c>
      <c r="B6" s="56" t="s">
        <v>102</v>
      </c>
      <c r="C6" s="56" t="s">
        <v>30</v>
      </c>
      <c r="D6" s="54"/>
      <c r="E6" s="55"/>
      <c r="F6" s="55"/>
      <c r="G6" s="55"/>
      <c r="H6" s="55"/>
      <c r="I6" s="55"/>
      <c r="J6" s="57">
        <v>26148</v>
      </c>
    </row>
    <row r="7" spans="1:10" x14ac:dyDescent="0.25">
      <c r="A7" s="3" t="s">
        <v>37</v>
      </c>
      <c r="B7" s="3" t="s">
        <v>26</v>
      </c>
      <c r="C7" s="3" t="s">
        <v>27</v>
      </c>
      <c r="D7" s="3"/>
      <c r="E7" s="13"/>
      <c r="F7" s="13"/>
      <c r="G7" s="13">
        <v>67084</v>
      </c>
      <c r="H7" s="3"/>
      <c r="I7" s="3"/>
      <c r="J7" s="3"/>
    </row>
    <row r="8" spans="1:10" x14ac:dyDescent="0.25">
      <c r="A8" s="3" t="s">
        <v>37</v>
      </c>
      <c r="B8" s="3" t="s">
        <v>26</v>
      </c>
      <c r="C8" s="3" t="s">
        <v>28</v>
      </c>
      <c r="D8" s="3"/>
      <c r="E8" s="13"/>
      <c r="F8" s="13"/>
      <c r="G8" s="13">
        <v>21218</v>
      </c>
      <c r="H8" s="3"/>
      <c r="I8" s="3"/>
      <c r="J8" s="3"/>
    </row>
    <row r="9" spans="1:10" x14ac:dyDescent="0.25">
      <c r="A9" s="3" t="s">
        <v>37</v>
      </c>
      <c r="B9" s="3" t="s">
        <v>26</v>
      </c>
      <c r="C9" s="3" t="s">
        <v>29</v>
      </c>
      <c r="D9" s="3"/>
      <c r="E9" s="13"/>
      <c r="F9" s="13"/>
      <c r="G9" s="13">
        <v>3108</v>
      </c>
      <c r="H9" s="3"/>
      <c r="I9" s="3"/>
      <c r="J9" s="3"/>
    </row>
    <row r="10" spans="1:10" x14ac:dyDescent="0.25">
      <c r="A10" s="3" t="s">
        <v>37</v>
      </c>
      <c r="B10" s="3" t="s">
        <v>26</v>
      </c>
      <c r="C10" s="3" t="s">
        <v>30</v>
      </c>
      <c r="D10" s="3"/>
      <c r="E10" s="13"/>
      <c r="F10" s="13"/>
      <c r="G10" s="13">
        <v>26148</v>
      </c>
      <c r="H10" s="3"/>
      <c r="I10" s="3"/>
      <c r="J10" s="3"/>
    </row>
    <row r="11" spans="1:10" x14ac:dyDescent="0.25">
      <c r="A11" s="4" t="s">
        <v>37</v>
      </c>
      <c r="B11" s="4" t="s">
        <v>31</v>
      </c>
      <c r="C11" s="4" t="s">
        <v>27</v>
      </c>
      <c r="D11" s="130" t="s">
        <v>120</v>
      </c>
      <c r="E11" s="15"/>
      <c r="F11" s="15">
        <v>126800</v>
      </c>
      <c r="G11" s="14"/>
      <c r="H11" s="4"/>
      <c r="I11" s="4"/>
      <c r="J11" s="4"/>
    </row>
    <row r="12" spans="1:10" x14ac:dyDescent="0.25">
      <c r="A12" s="4" t="s">
        <v>37</v>
      </c>
      <c r="B12" s="4" t="s">
        <v>31</v>
      </c>
      <c r="C12" s="4" t="s">
        <v>29</v>
      </c>
      <c r="D12" s="130"/>
      <c r="E12" s="15"/>
      <c r="F12" s="14"/>
      <c r="G12" s="14"/>
      <c r="H12" s="4"/>
      <c r="I12" s="4"/>
      <c r="J12" s="4"/>
    </row>
    <row r="13" spans="1:10" x14ac:dyDescent="0.25">
      <c r="A13" s="4" t="s">
        <v>37</v>
      </c>
      <c r="B13" s="4" t="s">
        <v>31</v>
      </c>
      <c r="C13" s="4" t="s">
        <v>30</v>
      </c>
      <c r="D13" s="130"/>
      <c r="E13" s="14"/>
      <c r="F13" s="14"/>
      <c r="G13" s="14"/>
      <c r="H13" s="4"/>
      <c r="I13" s="4"/>
      <c r="J13" s="4"/>
    </row>
    <row r="14" spans="1:10" x14ac:dyDescent="0.25">
      <c r="A14" s="58" t="s">
        <v>37</v>
      </c>
      <c r="B14" s="58" t="s">
        <v>32</v>
      </c>
      <c r="C14" s="58" t="s">
        <v>27</v>
      </c>
      <c r="D14" s="59"/>
      <c r="E14" s="60"/>
      <c r="F14" s="60"/>
      <c r="G14" s="60"/>
      <c r="H14" s="58"/>
      <c r="I14" s="58"/>
      <c r="J14" s="60">
        <v>67084</v>
      </c>
    </row>
    <row r="15" spans="1:10" x14ac:dyDescent="0.25">
      <c r="A15" s="58" t="s">
        <v>37</v>
      </c>
      <c r="B15" s="58" t="s">
        <v>32</v>
      </c>
      <c r="C15" s="58" t="s">
        <v>28</v>
      </c>
      <c r="D15" s="59"/>
      <c r="E15" s="60"/>
      <c r="F15" s="60"/>
      <c r="G15" s="60"/>
      <c r="H15" s="58"/>
      <c r="I15" s="58"/>
      <c r="J15" s="60">
        <v>21218</v>
      </c>
    </row>
    <row r="16" spans="1:10" x14ac:dyDescent="0.25">
      <c r="A16" s="58" t="s">
        <v>37</v>
      </c>
      <c r="B16" s="58" t="s">
        <v>32</v>
      </c>
      <c r="C16" s="58" t="s">
        <v>29</v>
      </c>
      <c r="D16" s="59"/>
      <c r="E16" s="60"/>
      <c r="F16" s="60"/>
      <c r="G16" s="60"/>
      <c r="H16" s="58"/>
      <c r="I16" s="58"/>
      <c r="J16" s="60">
        <v>3108</v>
      </c>
    </row>
    <row r="17" spans="1:10" x14ac:dyDescent="0.25">
      <c r="A17" s="58" t="s">
        <v>37</v>
      </c>
      <c r="B17" s="58" t="s">
        <v>32</v>
      </c>
      <c r="C17" s="58" t="s">
        <v>30</v>
      </c>
      <c r="D17" s="59"/>
      <c r="E17" s="60"/>
      <c r="F17" s="60"/>
      <c r="G17" s="60"/>
      <c r="H17" s="58"/>
      <c r="I17" s="58"/>
      <c r="J17" s="60">
        <v>26148</v>
      </c>
    </row>
    <row r="18" spans="1:10" x14ac:dyDescent="0.25">
      <c r="A18" s="3" t="s">
        <v>37</v>
      </c>
      <c r="B18" s="3" t="s">
        <v>103</v>
      </c>
      <c r="C18" s="3" t="s">
        <v>27</v>
      </c>
      <c r="D18" s="44"/>
      <c r="E18" s="13"/>
      <c r="F18" s="13"/>
      <c r="G18" s="13"/>
      <c r="H18" s="3"/>
      <c r="I18" s="3"/>
      <c r="J18" s="13">
        <v>67084</v>
      </c>
    </row>
    <row r="19" spans="1:10" x14ac:dyDescent="0.25">
      <c r="A19" s="3" t="s">
        <v>37</v>
      </c>
      <c r="B19" s="3" t="s">
        <v>103</v>
      </c>
      <c r="C19" s="3" t="s">
        <v>28</v>
      </c>
      <c r="D19" s="44"/>
      <c r="E19" s="13"/>
      <c r="F19" s="13"/>
      <c r="G19" s="13"/>
      <c r="H19" s="3"/>
      <c r="I19" s="3"/>
      <c r="J19" s="13">
        <v>21218</v>
      </c>
    </row>
    <row r="20" spans="1:10" x14ac:dyDescent="0.25">
      <c r="A20" s="3" t="s">
        <v>37</v>
      </c>
      <c r="B20" s="3" t="s">
        <v>103</v>
      </c>
      <c r="C20" s="3" t="s">
        <v>29</v>
      </c>
      <c r="D20" s="44"/>
      <c r="E20" s="13"/>
      <c r="F20" s="13"/>
      <c r="G20" s="13"/>
      <c r="H20" s="3"/>
      <c r="I20" s="3"/>
      <c r="J20" s="13">
        <v>3108</v>
      </c>
    </row>
    <row r="21" spans="1:10" x14ac:dyDescent="0.25">
      <c r="A21" s="3" t="s">
        <v>37</v>
      </c>
      <c r="B21" s="3" t="s">
        <v>103</v>
      </c>
      <c r="C21" s="3" t="s">
        <v>30</v>
      </c>
      <c r="D21" s="44"/>
      <c r="E21" s="13"/>
      <c r="F21" s="13"/>
      <c r="G21" s="13"/>
      <c r="H21" s="3"/>
      <c r="I21" s="3"/>
      <c r="J21" s="13">
        <v>26148</v>
      </c>
    </row>
    <row r="22" spans="1:10" x14ac:dyDescent="0.25">
      <c r="A22" s="5" t="s">
        <v>37</v>
      </c>
      <c r="B22" s="5" t="s">
        <v>33</v>
      </c>
      <c r="C22" s="5" t="s">
        <v>34</v>
      </c>
      <c r="D22" s="5"/>
      <c r="E22" s="16"/>
      <c r="F22" s="16"/>
      <c r="G22" s="16">
        <v>19825</v>
      </c>
      <c r="H22" s="16"/>
      <c r="I22" s="16"/>
      <c r="J22" s="16"/>
    </row>
    <row r="23" spans="1:10" x14ac:dyDescent="0.25">
      <c r="A23" s="5" t="s">
        <v>37</v>
      </c>
      <c r="B23" s="5" t="s">
        <v>33</v>
      </c>
      <c r="C23" s="5" t="s">
        <v>35</v>
      </c>
      <c r="D23" s="5"/>
      <c r="E23" s="16"/>
      <c r="F23" s="16"/>
      <c r="G23" s="16">
        <v>964</v>
      </c>
      <c r="H23" s="16"/>
      <c r="I23" s="16"/>
      <c r="J23" s="16"/>
    </row>
    <row r="24" spans="1:10" x14ac:dyDescent="0.25">
      <c r="A24" s="20" t="s">
        <v>37</v>
      </c>
      <c r="B24" s="20" t="s">
        <v>36</v>
      </c>
      <c r="C24" s="20" t="s">
        <v>34</v>
      </c>
      <c r="D24" s="20"/>
      <c r="E24" s="21"/>
      <c r="F24" s="21"/>
      <c r="G24" s="21">
        <v>19825</v>
      </c>
      <c r="H24" s="21"/>
      <c r="I24" s="21"/>
      <c r="J24" s="21"/>
    </row>
    <row r="25" spans="1:10" x14ac:dyDescent="0.25">
      <c r="A25" s="20" t="s">
        <v>37</v>
      </c>
      <c r="B25" s="20" t="s">
        <v>36</v>
      </c>
      <c r="C25" s="20" t="s">
        <v>35</v>
      </c>
      <c r="D25" s="20"/>
      <c r="E25" s="21"/>
      <c r="F25" s="21"/>
      <c r="G25" s="21">
        <v>964</v>
      </c>
      <c r="H25" s="21"/>
      <c r="I25" s="21"/>
      <c r="J25" s="21"/>
    </row>
    <row r="26" spans="1:10" x14ac:dyDescent="0.25">
      <c r="A26" s="8" t="s">
        <v>37</v>
      </c>
      <c r="B26" s="8" t="s">
        <v>38</v>
      </c>
      <c r="C26" s="8" t="s">
        <v>39</v>
      </c>
      <c r="D26" s="8" t="s">
        <v>122</v>
      </c>
      <c r="E26" s="8"/>
      <c r="F26" s="17"/>
      <c r="G26" s="8"/>
      <c r="H26" s="8"/>
      <c r="I26" s="8"/>
      <c r="J26" s="8"/>
    </row>
    <row r="27" spans="1:10" x14ac:dyDescent="0.25">
      <c r="A27" s="3"/>
      <c r="E27" s="22">
        <f>SUM(E7:E26)</f>
        <v>0</v>
      </c>
      <c r="F27" s="22">
        <f>SUM(F7:F26)</f>
        <v>126800</v>
      </c>
      <c r="G27" s="22">
        <f>SUM(G3:G26)</f>
        <v>159136</v>
      </c>
      <c r="H27" s="22">
        <f>SUM(H7:H26)</f>
        <v>0</v>
      </c>
      <c r="I27" s="22">
        <f>SUM(I7:I26)</f>
        <v>0</v>
      </c>
      <c r="J27" s="22">
        <f>SUM(J3:J26)</f>
        <v>352674</v>
      </c>
    </row>
  </sheetData>
  <mergeCells count="1">
    <mergeCell ref="D11:D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C5D16-C9A6-4C3A-9A95-6238E80B693D}">
  <dimension ref="A1:J36"/>
  <sheetViews>
    <sheetView zoomScale="80" zoomScaleNormal="80" workbookViewId="0">
      <selection activeCell="D10" sqref="D10:D17"/>
    </sheetView>
  </sheetViews>
  <sheetFormatPr defaultRowHeight="15" x14ac:dyDescent="0.25"/>
  <cols>
    <col min="1" max="1" width="11" style="1" bestFit="1" customWidth="1"/>
    <col min="2" max="2" width="28.5703125" style="1" bestFit="1" customWidth="1"/>
    <col min="3" max="3" width="48.28515625" style="1" bestFit="1" customWidth="1"/>
    <col min="4" max="4" width="28.5703125" style="1" customWidth="1"/>
    <col min="5" max="5" width="6.28515625" style="11" bestFit="1" customWidth="1"/>
    <col min="6" max="6" width="14.28515625" style="11" bestFit="1" customWidth="1"/>
    <col min="7" max="7" width="14.5703125" style="11" bestFit="1" customWidth="1"/>
    <col min="8" max="8" width="12.85546875" style="11" bestFit="1" customWidth="1"/>
    <col min="9" max="9" width="6.42578125" style="11" bestFit="1" customWidth="1"/>
    <col min="10" max="10" width="12.5703125" bestFit="1" customWidth="1"/>
  </cols>
  <sheetData>
    <row r="1" spans="1:10" x14ac:dyDescent="0.25">
      <c r="A1" s="23"/>
      <c r="B1" s="24"/>
      <c r="C1" s="24"/>
      <c r="D1" s="24"/>
      <c r="E1" s="34"/>
      <c r="F1" s="34"/>
      <c r="G1" s="34"/>
      <c r="H1" s="34"/>
      <c r="I1" s="34"/>
    </row>
    <row r="2" spans="1:10" x14ac:dyDescent="0.25">
      <c r="A2" s="25" t="s">
        <v>0</v>
      </c>
      <c r="B2" s="2" t="s">
        <v>1</v>
      </c>
      <c r="C2" s="2" t="s">
        <v>2</v>
      </c>
      <c r="D2" s="2" t="s">
        <v>3</v>
      </c>
      <c r="E2" s="35">
        <v>2025</v>
      </c>
      <c r="F2" s="35">
        <v>2026</v>
      </c>
      <c r="G2" s="35">
        <v>2027</v>
      </c>
      <c r="H2" s="35">
        <v>2028</v>
      </c>
      <c r="I2" s="35">
        <v>2029</v>
      </c>
      <c r="J2" s="61">
        <v>2030</v>
      </c>
    </row>
    <row r="3" spans="1:10" x14ac:dyDescent="0.25">
      <c r="A3" s="26" t="s">
        <v>40</v>
      </c>
      <c r="B3" s="3" t="s">
        <v>41</v>
      </c>
      <c r="C3" s="3" t="s">
        <v>42</v>
      </c>
      <c r="D3" s="3"/>
      <c r="E3" s="36"/>
      <c r="F3" s="36"/>
      <c r="G3" s="104">
        <v>5037</v>
      </c>
      <c r="H3" s="104"/>
      <c r="I3" s="104"/>
      <c r="J3" s="104"/>
    </row>
    <row r="4" spans="1:10" x14ac:dyDescent="0.25">
      <c r="A4" s="26" t="s">
        <v>40</v>
      </c>
      <c r="B4" s="3" t="s">
        <v>41</v>
      </c>
      <c r="C4" s="3" t="s">
        <v>44</v>
      </c>
      <c r="D4" s="3"/>
      <c r="E4" s="36"/>
      <c r="F4" s="36"/>
      <c r="G4" s="104"/>
      <c r="H4" s="104"/>
      <c r="I4" s="104"/>
      <c r="J4" s="105">
        <v>56153.698837599994</v>
      </c>
    </row>
    <row r="5" spans="1:10" x14ac:dyDescent="0.25">
      <c r="A5" s="26" t="s">
        <v>40</v>
      </c>
      <c r="B5" s="3" t="s">
        <v>41</v>
      </c>
      <c r="C5" s="3" t="s">
        <v>45</v>
      </c>
      <c r="D5" s="3"/>
      <c r="E5" s="36"/>
      <c r="F5" s="36"/>
      <c r="G5" s="104"/>
      <c r="H5" s="104"/>
      <c r="I5" s="104"/>
      <c r="J5" s="105">
        <v>59368.605259599994</v>
      </c>
    </row>
    <row r="6" spans="1:10" x14ac:dyDescent="0.25">
      <c r="A6" s="26" t="s">
        <v>40</v>
      </c>
      <c r="B6" s="3" t="s">
        <v>41</v>
      </c>
      <c r="C6" s="3" t="s">
        <v>46</v>
      </c>
      <c r="D6" s="3"/>
      <c r="E6" s="36"/>
      <c r="F6" s="36"/>
      <c r="G6" s="104"/>
      <c r="H6" s="104"/>
      <c r="I6" s="104"/>
      <c r="J6" s="105">
        <v>6751.3034861999986</v>
      </c>
    </row>
    <row r="7" spans="1:10" x14ac:dyDescent="0.25">
      <c r="A7" s="26" t="s">
        <v>40</v>
      </c>
      <c r="B7" s="3" t="s">
        <v>41</v>
      </c>
      <c r="C7" s="3" t="s">
        <v>104</v>
      </c>
      <c r="D7" s="3"/>
      <c r="E7" s="36"/>
      <c r="F7" s="36"/>
      <c r="G7" s="104"/>
      <c r="H7" s="104"/>
      <c r="I7" s="104"/>
      <c r="J7" s="105">
        <v>19610.929174199995</v>
      </c>
    </row>
    <row r="8" spans="1:10" x14ac:dyDescent="0.25">
      <c r="A8" s="26" t="s">
        <v>40</v>
      </c>
      <c r="B8" s="3" t="s">
        <v>41</v>
      </c>
      <c r="C8" s="3" t="s">
        <v>105</v>
      </c>
      <c r="D8" s="3"/>
      <c r="E8" s="36"/>
      <c r="F8" s="36"/>
      <c r="G8" s="104"/>
      <c r="H8" s="104"/>
      <c r="I8" s="104"/>
      <c r="J8" s="105">
        <v>23254.489785799997</v>
      </c>
    </row>
    <row r="9" spans="1:10" x14ac:dyDescent="0.25">
      <c r="A9" s="26" t="s">
        <v>40</v>
      </c>
      <c r="B9" s="3" t="s">
        <v>41</v>
      </c>
      <c r="C9" s="3" t="s">
        <v>48</v>
      </c>
      <c r="D9" s="3"/>
      <c r="E9" s="36"/>
      <c r="F9" s="36"/>
      <c r="G9" s="104"/>
      <c r="H9" s="104"/>
      <c r="I9" s="104"/>
      <c r="J9" s="105">
        <v>32684.881956999994</v>
      </c>
    </row>
    <row r="10" spans="1:10" x14ac:dyDescent="0.25">
      <c r="A10" s="27" t="s">
        <v>40</v>
      </c>
      <c r="B10" s="20" t="s">
        <v>43</v>
      </c>
      <c r="C10" s="20" t="s">
        <v>44</v>
      </c>
      <c r="D10" s="133" t="s">
        <v>119</v>
      </c>
      <c r="E10" s="37"/>
      <c r="F10" s="38">
        <v>750000</v>
      </c>
      <c r="G10" s="106"/>
      <c r="H10" s="106"/>
      <c r="I10" s="106"/>
      <c r="J10" s="106"/>
    </row>
    <row r="11" spans="1:10" x14ac:dyDescent="0.25">
      <c r="A11" s="27" t="s">
        <v>40</v>
      </c>
      <c r="B11" s="20" t="s">
        <v>43</v>
      </c>
      <c r="C11" s="20" t="s">
        <v>45</v>
      </c>
      <c r="D11" s="133"/>
      <c r="E11" s="37"/>
      <c r="F11" s="37"/>
      <c r="G11" s="106"/>
      <c r="H11" s="106"/>
      <c r="I11" s="106"/>
      <c r="J11" s="106"/>
    </row>
    <row r="12" spans="1:10" x14ac:dyDescent="0.25">
      <c r="A12" s="27" t="s">
        <v>40</v>
      </c>
      <c r="B12" s="20" t="s">
        <v>43</v>
      </c>
      <c r="C12" s="20" t="s">
        <v>46</v>
      </c>
      <c r="D12" s="133"/>
      <c r="E12" s="37"/>
      <c r="F12" s="37"/>
      <c r="G12" s="106"/>
      <c r="H12" s="106"/>
      <c r="I12" s="106"/>
      <c r="J12" s="106"/>
    </row>
    <row r="13" spans="1:10" x14ac:dyDescent="0.25">
      <c r="A13" s="27" t="s">
        <v>40</v>
      </c>
      <c r="B13" s="20" t="s">
        <v>43</v>
      </c>
      <c r="C13" s="20" t="s">
        <v>47</v>
      </c>
      <c r="D13" s="133"/>
      <c r="E13" s="37"/>
      <c r="F13" s="37"/>
      <c r="G13" s="106"/>
      <c r="H13" s="106"/>
      <c r="I13" s="106"/>
      <c r="J13" s="106"/>
    </row>
    <row r="14" spans="1:10" x14ac:dyDescent="0.25">
      <c r="A14" s="27" t="s">
        <v>40</v>
      </c>
      <c r="B14" s="20" t="s">
        <v>43</v>
      </c>
      <c r="C14" s="20" t="s">
        <v>42</v>
      </c>
      <c r="D14" s="133"/>
      <c r="E14" s="37"/>
      <c r="F14" s="37"/>
      <c r="G14" s="106"/>
      <c r="H14" s="106"/>
      <c r="I14" s="106"/>
      <c r="J14" s="106"/>
    </row>
    <row r="15" spans="1:10" x14ac:dyDescent="0.25">
      <c r="A15" s="27" t="s">
        <v>40</v>
      </c>
      <c r="B15" s="20" t="s">
        <v>43</v>
      </c>
      <c r="C15" s="20" t="s">
        <v>48</v>
      </c>
      <c r="D15" s="133"/>
      <c r="E15" s="37"/>
      <c r="F15" s="37"/>
      <c r="G15" s="106"/>
      <c r="H15" s="106"/>
      <c r="I15" s="106"/>
      <c r="J15" s="106"/>
    </row>
    <row r="16" spans="1:10" x14ac:dyDescent="0.25">
      <c r="A16" s="27" t="s">
        <v>40</v>
      </c>
      <c r="B16" s="20" t="s">
        <v>43</v>
      </c>
      <c r="C16" s="20" t="s">
        <v>49</v>
      </c>
      <c r="D16" s="133"/>
      <c r="E16" s="37"/>
      <c r="F16" s="37"/>
      <c r="G16" s="106"/>
      <c r="H16" s="106"/>
      <c r="I16" s="106"/>
      <c r="J16" s="106"/>
    </row>
    <row r="17" spans="1:10" x14ac:dyDescent="0.25">
      <c r="A17" s="27" t="s">
        <v>40</v>
      </c>
      <c r="B17" s="20" t="s">
        <v>43</v>
      </c>
      <c r="C17" s="20" t="s">
        <v>15</v>
      </c>
      <c r="D17" s="133"/>
      <c r="E17" s="37"/>
      <c r="F17" s="37"/>
      <c r="G17" s="106"/>
      <c r="H17" s="106"/>
      <c r="I17" s="106"/>
      <c r="J17" s="106"/>
    </row>
    <row r="18" spans="1:10" x14ac:dyDescent="0.25">
      <c r="A18" s="28" t="s">
        <v>40</v>
      </c>
      <c r="B18" s="5" t="s">
        <v>50</v>
      </c>
      <c r="C18" s="5" t="s">
        <v>44</v>
      </c>
      <c r="D18" s="5"/>
      <c r="E18" s="39"/>
      <c r="F18" s="39"/>
      <c r="G18" s="107"/>
      <c r="H18" s="108">
        <v>50688.357920199989</v>
      </c>
      <c r="I18" s="107"/>
      <c r="J18" s="107"/>
    </row>
    <row r="19" spans="1:10" x14ac:dyDescent="0.25">
      <c r="A19" s="28" t="s">
        <v>40</v>
      </c>
      <c r="B19" s="5" t="s">
        <v>50</v>
      </c>
      <c r="C19" s="5" t="s">
        <v>45</v>
      </c>
      <c r="D19" s="5"/>
      <c r="E19" s="39"/>
      <c r="F19" s="39"/>
      <c r="G19" s="107"/>
      <c r="H19" s="108">
        <v>53581.773699999991</v>
      </c>
      <c r="I19" s="107"/>
      <c r="J19" s="107"/>
    </row>
    <row r="20" spans="1:10" x14ac:dyDescent="0.25">
      <c r="A20" s="28" t="s">
        <v>40</v>
      </c>
      <c r="B20" s="5" t="s">
        <v>50</v>
      </c>
      <c r="C20" s="5" t="s">
        <v>46</v>
      </c>
      <c r="D20" s="5"/>
      <c r="E20" s="39"/>
      <c r="F20" s="39"/>
      <c r="G20" s="107"/>
      <c r="H20" s="108">
        <v>6751.3034861999986</v>
      </c>
      <c r="I20" s="107"/>
      <c r="J20" s="107"/>
    </row>
    <row r="21" spans="1:10" x14ac:dyDescent="0.25">
      <c r="A21" s="28" t="s">
        <v>40</v>
      </c>
      <c r="B21" s="5" t="s">
        <v>50</v>
      </c>
      <c r="C21" s="5" t="s">
        <v>42</v>
      </c>
      <c r="D21" s="5"/>
      <c r="E21" s="39"/>
      <c r="F21" s="39"/>
      <c r="G21" s="107"/>
      <c r="H21" s="108">
        <v>5036.6867278</v>
      </c>
      <c r="I21" s="107"/>
      <c r="J21" s="107"/>
    </row>
    <row r="22" spans="1:10" x14ac:dyDescent="0.25">
      <c r="A22" s="29" t="s">
        <v>40</v>
      </c>
      <c r="B22" s="9" t="s">
        <v>51</v>
      </c>
      <c r="C22" s="9" t="s">
        <v>42</v>
      </c>
      <c r="D22" s="9"/>
      <c r="E22" s="40"/>
      <c r="F22" s="40"/>
      <c r="G22" s="109">
        <v>5036.6867278</v>
      </c>
      <c r="H22" s="110"/>
      <c r="I22" s="110"/>
      <c r="J22" s="110"/>
    </row>
    <row r="23" spans="1:10" x14ac:dyDescent="0.25">
      <c r="A23" s="30" t="s">
        <v>40</v>
      </c>
      <c r="B23" s="8" t="s">
        <v>52</v>
      </c>
      <c r="C23" s="8" t="s">
        <v>53</v>
      </c>
      <c r="D23" s="8"/>
      <c r="E23" s="41"/>
      <c r="F23" s="41"/>
      <c r="G23" s="111">
        <v>472162.58984439995</v>
      </c>
      <c r="H23" s="112"/>
      <c r="I23" s="112"/>
      <c r="J23" s="112"/>
    </row>
    <row r="24" spans="1:10" x14ac:dyDescent="0.25">
      <c r="A24" s="30" t="s">
        <v>40</v>
      </c>
      <c r="B24" s="8" t="s">
        <v>52</v>
      </c>
      <c r="C24" s="8" t="s">
        <v>54</v>
      </c>
      <c r="D24" s="8"/>
      <c r="E24" s="41"/>
      <c r="F24" s="41"/>
      <c r="G24" s="111">
        <v>114450.66862319998</v>
      </c>
      <c r="H24" s="112"/>
      <c r="I24" s="112"/>
      <c r="J24" s="112"/>
    </row>
    <row r="25" spans="1:10" x14ac:dyDescent="0.25">
      <c r="A25" s="30" t="s">
        <v>40</v>
      </c>
      <c r="B25" s="8" t="s">
        <v>52</v>
      </c>
      <c r="C25" s="8" t="s">
        <v>55</v>
      </c>
      <c r="D25" s="8"/>
      <c r="E25" s="41"/>
      <c r="F25" s="41"/>
      <c r="G25" s="111">
        <v>166532.15265959999</v>
      </c>
      <c r="H25" s="112"/>
      <c r="I25" s="112"/>
      <c r="J25" s="112"/>
    </row>
    <row r="26" spans="1:10" x14ac:dyDescent="0.25">
      <c r="A26" s="30" t="s">
        <v>40</v>
      </c>
      <c r="B26" s="8" t="s">
        <v>52</v>
      </c>
      <c r="C26" s="8" t="s">
        <v>56</v>
      </c>
      <c r="D26" s="8"/>
      <c r="E26" s="41"/>
      <c r="F26" s="41"/>
      <c r="G26" s="111">
        <v>24754.779449399997</v>
      </c>
      <c r="H26" s="112"/>
      <c r="I26" s="112"/>
      <c r="J26" s="112"/>
    </row>
    <row r="27" spans="1:10" x14ac:dyDescent="0.25">
      <c r="A27" s="30" t="s">
        <v>40</v>
      </c>
      <c r="B27" s="8" t="s">
        <v>52</v>
      </c>
      <c r="C27" s="8" t="s">
        <v>57</v>
      </c>
      <c r="D27" s="8"/>
      <c r="E27" s="41"/>
      <c r="F27" s="41"/>
      <c r="G27" s="111">
        <v>10502.027645199998</v>
      </c>
      <c r="H27" s="112"/>
      <c r="I27" s="112"/>
      <c r="J27" s="112"/>
    </row>
    <row r="28" spans="1:10" x14ac:dyDescent="0.25">
      <c r="A28" s="30" t="s">
        <v>40</v>
      </c>
      <c r="B28" s="8" t="s">
        <v>52</v>
      </c>
      <c r="C28" s="8" t="s">
        <v>58</v>
      </c>
      <c r="D28" s="8"/>
      <c r="E28" s="41"/>
      <c r="F28" s="41"/>
      <c r="G28" s="111">
        <v>9001.7379815999993</v>
      </c>
      <c r="H28" s="112"/>
      <c r="I28" s="112"/>
      <c r="J28" s="112"/>
    </row>
    <row r="29" spans="1:10" x14ac:dyDescent="0.25">
      <c r="A29" s="30" t="s">
        <v>40</v>
      </c>
      <c r="B29" s="8" t="s">
        <v>52</v>
      </c>
      <c r="C29" s="8" t="s">
        <v>59</v>
      </c>
      <c r="D29" s="8"/>
      <c r="E29" s="41"/>
      <c r="F29" s="41"/>
      <c r="G29" s="111">
        <v>8680.247339399999</v>
      </c>
      <c r="H29" s="112"/>
      <c r="I29" s="112"/>
      <c r="J29" s="112"/>
    </row>
    <row r="30" spans="1:10" x14ac:dyDescent="0.25">
      <c r="A30" s="30" t="s">
        <v>40</v>
      </c>
      <c r="B30" s="8" t="s">
        <v>52</v>
      </c>
      <c r="C30" s="8" t="s">
        <v>47</v>
      </c>
      <c r="D30" s="8"/>
      <c r="E30" s="41"/>
      <c r="F30" s="41"/>
      <c r="G30" s="111">
        <v>12645.298593199997</v>
      </c>
      <c r="H30" s="112"/>
      <c r="I30" s="112"/>
      <c r="J30" s="112"/>
    </row>
    <row r="31" spans="1:10" x14ac:dyDescent="0.25">
      <c r="A31" s="30" t="s">
        <v>40</v>
      </c>
      <c r="B31" s="8" t="s">
        <v>52</v>
      </c>
      <c r="C31" s="8" t="s">
        <v>42</v>
      </c>
      <c r="D31" s="8"/>
      <c r="E31" s="41"/>
      <c r="F31" s="41"/>
      <c r="G31" s="111">
        <v>5036.6867278</v>
      </c>
      <c r="H31" s="112"/>
      <c r="I31" s="112"/>
      <c r="J31" s="112"/>
    </row>
    <row r="32" spans="1:10" x14ac:dyDescent="0.25">
      <c r="A32" s="31" t="s">
        <v>40</v>
      </c>
      <c r="B32" s="7" t="s">
        <v>60</v>
      </c>
      <c r="C32" s="7" t="s">
        <v>44</v>
      </c>
      <c r="D32" s="7"/>
      <c r="E32" s="42"/>
      <c r="F32" s="42"/>
      <c r="G32" s="113">
        <v>37614.40513739999</v>
      </c>
      <c r="H32" s="114"/>
      <c r="I32" s="114"/>
      <c r="J32" s="114"/>
    </row>
    <row r="33" spans="1:10" x14ac:dyDescent="0.25">
      <c r="A33" s="31" t="s">
        <v>40</v>
      </c>
      <c r="B33" s="7" t="s">
        <v>60</v>
      </c>
      <c r="C33" s="7" t="s">
        <v>47</v>
      </c>
      <c r="D33" s="7"/>
      <c r="E33" s="42"/>
      <c r="F33" s="42"/>
      <c r="G33" s="113">
        <v>12645.298593199997</v>
      </c>
      <c r="H33" s="114"/>
      <c r="I33" s="114"/>
      <c r="J33" s="114"/>
    </row>
    <row r="34" spans="1:10" x14ac:dyDescent="0.25">
      <c r="A34" s="31" t="s">
        <v>40</v>
      </c>
      <c r="B34" s="7" t="s">
        <v>60</v>
      </c>
      <c r="C34" s="7" t="s">
        <v>49</v>
      </c>
      <c r="D34" s="7"/>
      <c r="E34" s="42"/>
      <c r="F34" s="42"/>
      <c r="G34" s="113">
        <v>21968.527216999999</v>
      </c>
      <c r="H34" s="114"/>
      <c r="I34" s="114"/>
      <c r="J34" s="114"/>
    </row>
    <row r="35" spans="1:10" x14ac:dyDescent="0.25">
      <c r="A35" s="31" t="s">
        <v>40</v>
      </c>
      <c r="B35" s="7" t="s">
        <v>60</v>
      </c>
      <c r="C35" s="7" t="s">
        <v>15</v>
      </c>
      <c r="D35" s="7"/>
      <c r="E35" s="42"/>
      <c r="F35" s="42"/>
      <c r="G35" s="113">
        <v>15110.060183399997</v>
      </c>
      <c r="H35" s="114"/>
      <c r="I35" s="114"/>
      <c r="J35" s="114"/>
    </row>
    <row r="36" spans="1:10" x14ac:dyDescent="0.25">
      <c r="A36" s="32"/>
      <c r="B36" s="33"/>
      <c r="C36" s="33"/>
      <c r="D36" s="33"/>
      <c r="E36" s="43">
        <f>SUM(E3:E35)</f>
        <v>0</v>
      </c>
      <c r="F36" s="43">
        <f>SUM(F3:F35)</f>
        <v>750000</v>
      </c>
      <c r="G36" s="82">
        <f>SUM(G3:G35)</f>
        <v>921178.16672260012</v>
      </c>
      <c r="H36" s="82">
        <f t="shared" ref="H36:J36" si="0">SUM(H3:H35)</f>
        <v>116058.12183419996</v>
      </c>
      <c r="I36" s="82">
        <f t="shared" si="0"/>
        <v>0</v>
      </c>
      <c r="J36" s="82">
        <f t="shared" si="0"/>
        <v>197823.90850039996</v>
      </c>
    </row>
  </sheetData>
  <mergeCells count="1">
    <mergeCell ref="D10:D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5738-595A-423B-A4D1-0100A2393010}">
  <dimension ref="A2:J10"/>
  <sheetViews>
    <sheetView zoomScale="80" zoomScaleNormal="80" workbookViewId="0">
      <selection activeCell="D3" sqref="D3:D7"/>
    </sheetView>
  </sheetViews>
  <sheetFormatPr defaultRowHeight="15" x14ac:dyDescent="0.25"/>
  <cols>
    <col min="1" max="1" width="19.5703125" style="1" bestFit="1" customWidth="1"/>
    <col min="2" max="2" width="35.28515625" style="1" bestFit="1" customWidth="1"/>
    <col min="3" max="3" width="53.28515625" style="1" bestFit="1" customWidth="1"/>
    <col min="4" max="4" width="28" style="1" customWidth="1"/>
    <col min="5" max="5" width="6.42578125" style="11" bestFit="1" customWidth="1"/>
    <col min="6" max="6" width="13.42578125" style="11" bestFit="1" customWidth="1"/>
    <col min="7" max="7" width="12.42578125" style="11" bestFit="1" customWidth="1"/>
    <col min="8" max="9" width="6.42578125" style="11" bestFit="1" customWidth="1"/>
    <col min="10" max="10" width="10.42578125" bestFit="1" customWidth="1"/>
  </cols>
  <sheetData>
    <row r="2" spans="1:10" x14ac:dyDescent="0.25">
      <c r="A2" s="2" t="s">
        <v>0</v>
      </c>
      <c r="B2" s="2" t="s">
        <v>1</v>
      </c>
      <c r="C2" s="2" t="s">
        <v>2</v>
      </c>
      <c r="D2" s="2" t="s">
        <v>3</v>
      </c>
      <c r="E2" s="12">
        <v>2025</v>
      </c>
      <c r="F2" s="12">
        <v>2026</v>
      </c>
      <c r="G2" s="12">
        <v>2027</v>
      </c>
      <c r="H2" s="12">
        <v>2028</v>
      </c>
      <c r="I2" s="12">
        <v>2029</v>
      </c>
      <c r="J2" s="12">
        <v>2030</v>
      </c>
    </row>
    <row r="3" spans="1:10" x14ac:dyDescent="0.25">
      <c r="A3" s="3" t="s">
        <v>61</v>
      </c>
      <c r="B3" s="3" t="s">
        <v>62</v>
      </c>
      <c r="C3" s="3" t="s">
        <v>9</v>
      </c>
      <c r="D3" s="134" t="s">
        <v>120</v>
      </c>
      <c r="E3" s="13"/>
      <c r="F3" s="85">
        <v>765000</v>
      </c>
      <c r="G3" s="13"/>
      <c r="H3" s="13"/>
      <c r="I3" s="13"/>
      <c r="J3" s="13"/>
    </row>
    <row r="4" spans="1:10" x14ac:dyDescent="0.25">
      <c r="A4" s="3" t="s">
        <v>61</v>
      </c>
      <c r="B4" s="3" t="s">
        <v>62</v>
      </c>
      <c r="C4" s="3" t="s">
        <v>10</v>
      </c>
      <c r="D4" s="134"/>
      <c r="E4" s="13"/>
      <c r="F4" s="85"/>
      <c r="G4" s="13"/>
      <c r="H4" s="13"/>
      <c r="I4" s="13"/>
      <c r="J4" s="13"/>
    </row>
    <row r="5" spans="1:10" x14ac:dyDescent="0.25">
      <c r="A5" s="3" t="s">
        <v>61</v>
      </c>
      <c r="B5" s="3" t="s">
        <v>62</v>
      </c>
      <c r="C5" s="3" t="s">
        <v>11</v>
      </c>
      <c r="D5" s="134"/>
      <c r="E5" s="13"/>
      <c r="F5" s="86"/>
      <c r="G5" s="13"/>
      <c r="H5" s="13"/>
      <c r="I5" s="13"/>
      <c r="J5" s="13"/>
    </row>
    <row r="6" spans="1:10" x14ac:dyDescent="0.25">
      <c r="A6" s="3" t="s">
        <v>61</v>
      </c>
      <c r="B6" s="3" t="s">
        <v>62</v>
      </c>
      <c r="C6" s="3" t="s">
        <v>12</v>
      </c>
      <c r="D6" s="134"/>
      <c r="E6" s="13"/>
      <c r="F6" s="86"/>
      <c r="G6" s="13"/>
      <c r="H6" s="13"/>
      <c r="I6" s="13"/>
      <c r="J6" s="13"/>
    </row>
    <row r="7" spans="1:10" x14ac:dyDescent="0.25">
      <c r="A7" s="3" t="s">
        <v>61</v>
      </c>
      <c r="B7" s="3" t="s">
        <v>62</v>
      </c>
      <c r="C7" s="3" t="s">
        <v>13</v>
      </c>
      <c r="D7" s="134"/>
      <c r="E7" s="13"/>
      <c r="F7" s="86"/>
      <c r="G7" s="13"/>
      <c r="H7" s="13"/>
      <c r="I7" s="13"/>
      <c r="J7" s="13"/>
    </row>
    <row r="8" spans="1:10" x14ac:dyDescent="0.25">
      <c r="A8" s="10" t="s">
        <v>63</v>
      </c>
      <c r="B8" s="10" t="s">
        <v>64</v>
      </c>
      <c r="C8" s="10" t="s">
        <v>65</v>
      </c>
      <c r="D8" s="10"/>
      <c r="E8" s="18"/>
      <c r="F8" s="83"/>
      <c r="G8" s="83">
        <v>74478.665442999991</v>
      </c>
      <c r="H8" s="18"/>
      <c r="I8" s="18"/>
      <c r="J8" s="18"/>
    </row>
    <row r="9" spans="1:10" x14ac:dyDescent="0.25">
      <c r="A9" s="10" t="s">
        <v>63</v>
      </c>
      <c r="B9" s="10" t="s">
        <v>64</v>
      </c>
      <c r="C9" s="10" t="s">
        <v>66</v>
      </c>
      <c r="D9" s="10"/>
      <c r="E9" s="18"/>
      <c r="F9" s="83"/>
      <c r="G9" s="83">
        <v>23040.162690999994</v>
      </c>
      <c r="H9" s="18"/>
      <c r="I9" s="18"/>
      <c r="J9" s="18"/>
    </row>
    <row r="10" spans="1:10" x14ac:dyDescent="0.25">
      <c r="E10" s="45">
        <f>SUM(E3:E9)</f>
        <v>0</v>
      </c>
      <c r="F10" s="84">
        <f>SUM(F3:F9)</f>
        <v>765000</v>
      </c>
      <c r="G10" s="84">
        <f>SUM(G3:G9)</f>
        <v>97518.828133999981</v>
      </c>
      <c r="H10" s="45">
        <f t="shared" ref="H10:J10" si="0">SUM(H3:H9)</f>
        <v>0</v>
      </c>
      <c r="I10" s="45">
        <f t="shared" si="0"/>
        <v>0</v>
      </c>
      <c r="J10" s="45">
        <f t="shared" si="0"/>
        <v>0</v>
      </c>
    </row>
  </sheetData>
  <mergeCells count="1">
    <mergeCell ref="D3: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317D1-62CB-46B3-A442-536CC6B4DF46}">
  <dimension ref="A1:J62"/>
  <sheetViews>
    <sheetView topLeftCell="A16" zoomScale="70" zoomScaleNormal="70" workbookViewId="0">
      <selection activeCell="E1" sqref="E1:E1048576"/>
    </sheetView>
  </sheetViews>
  <sheetFormatPr defaultRowHeight="15" x14ac:dyDescent="0.25"/>
  <cols>
    <col min="1" max="1" width="11" style="1" bestFit="1" customWidth="1"/>
    <col min="2" max="2" width="30.42578125" style="1" bestFit="1" customWidth="1"/>
    <col min="3" max="3" width="58.140625" style="1" bestFit="1" customWidth="1"/>
    <col min="4" max="4" width="30.42578125" style="1" bestFit="1" customWidth="1"/>
    <col min="5" max="5" width="12.42578125" style="128" bestFit="1" customWidth="1"/>
    <col min="6" max="6" width="11.28515625" style="128" bestFit="1" customWidth="1"/>
    <col min="7" max="7" width="12.5703125" style="129" bestFit="1" customWidth="1"/>
    <col min="8" max="8" width="10.7109375" style="129" bestFit="1" customWidth="1"/>
    <col min="9" max="9" width="15.42578125" style="129" bestFit="1" customWidth="1"/>
    <col min="10" max="10" width="14.7109375" style="117" bestFit="1" customWidth="1"/>
  </cols>
  <sheetData>
    <row r="1" spans="1:10" x14ac:dyDescent="0.25">
      <c r="A1" s="2"/>
      <c r="B1" s="2"/>
      <c r="C1" s="2"/>
      <c r="D1" s="2"/>
      <c r="E1" s="115"/>
      <c r="F1" s="115"/>
      <c r="G1" s="116"/>
      <c r="H1" s="116"/>
      <c r="I1" s="116"/>
    </row>
    <row r="2" spans="1:10" x14ac:dyDescent="0.25">
      <c r="A2" s="2" t="s">
        <v>0</v>
      </c>
      <c r="B2" s="2" t="s">
        <v>1</v>
      </c>
      <c r="C2" s="2" t="s">
        <v>2</v>
      </c>
      <c r="D2" s="2" t="s">
        <v>3</v>
      </c>
      <c r="E2" s="118">
        <v>2025</v>
      </c>
      <c r="F2" s="118">
        <v>2026</v>
      </c>
      <c r="G2" s="116">
        <v>2027</v>
      </c>
      <c r="H2" s="116">
        <v>2028</v>
      </c>
      <c r="I2" s="116">
        <v>2029</v>
      </c>
      <c r="J2" s="116">
        <v>2030</v>
      </c>
    </row>
    <row r="3" spans="1:10" x14ac:dyDescent="0.25">
      <c r="A3" s="4" t="s">
        <v>67</v>
      </c>
      <c r="B3" s="4" t="s">
        <v>5</v>
      </c>
      <c r="C3" s="4" t="s">
        <v>53</v>
      </c>
      <c r="D3" s="4"/>
      <c r="E3" s="91"/>
      <c r="F3" s="91"/>
      <c r="G3" s="119">
        <v>0</v>
      </c>
      <c r="H3" s="119">
        <v>0</v>
      </c>
      <c r="I3" s="119">
        <v>537853.84440059983</v>
      </c>
      <c r="J3" s="119">
        <v>0</v>
      </c>
    </row>
    <row r="4" spans="1:10" x14ac:dyDescent="0.25">
      <c r="A4" s="4" t="s">
        <v>67</v>
      </c>
      <c r="B4" s="4" t="s">
        <v>5</v>
      </c>
      <c r="C4" s="4" t="s">
        <v>54</v>
      </c>
      <c r="D4" s="4"/>
      <c r="E4" s="91"/>
      <c r="F4" s="91"/>
      <c r="G4" s="119">
        <v>0</v>
      </c>
      <c r="H4" s="119">
        <v>0</v>
      </c>
      <c r="I4" s="119">
        <v>130418.03718579999</v>
      </c>
      <c r="J4" s="119">
        <v>0</v>
      </c>
    </row>
    <row r="5" spans="1:10" x14ac:dyDescent="0.25">
      <c r="A5" s="4" t="s">
        <v>67</v>
      </c>
      <c r="B5" s="4" t="s">
        <v>5</v>
      </c>
      <c r="C5" s="4" t="s">
        <v>56</v>
      </c>
      <c r="D5" s="4"/>
      <c r="E5" s="91"/>
      <c r="F5" s="91"/>
      <c r="G5" s="119">
        <v>0</v>
      </c>
      <c r="H5" s="119">
        <v>0</v>
      </c>
      <c r="I5" s="119">
        <v>26147.905565599995</v>
      </c>
      <c r="J5" s="119">
        <v>0</v>
      </c>
    </row>
    <row r="6" spans="1:10" x14ac:dyDescent="0.25">
      <c r="A6" s="4" t="s">
        <v>67</v>
      </c>
      <c r="B6" s="4" t="s">
        <v>5</v>
      </c>
      <c r="C6" s="4" t="s">
        <v>57</v>
      </c>
      <c r="D6" s="4"/>
      <c r="E6" s="91"/>
      <c r="F6" s="91"/>
      <c r="G6" s="119">
        <v>0</v>
      </c>
      <c r="H6" s="119">
        <v>0</v>
      </c>
      <c r="I6" s="119">
        <v>3536.3970641999995</v>
      </c>
      <c r="J6" s="119">
        <v>0</v>
      </c>
    </row>
    <row r="7" spans="1:10" x14ac:dyDescent="0.25">
      <c r="A7" s="4" t="s">
        <v>67</v>
      </c>
      <c r="B7" s="4" t="s">
        <v>5</v>
      </c>
      <c r="C7" s="4" t="s">
        <v>58</v>
      </c>
      <c r="D7" s="4"/>
      <c r="E7" s="91"/>
      <c r="F7" s="91"/>
      <c r="G7" s="119">
        <v>0</v>
      </c>
      <c r="H7" s="119">
        <v>0</v>
      </c>
      <c r="I7" s="119">
        <v>9001.7379815999993</v>
      </c>
      <c r="J7" s="119">
        <v>0</v>
      </c>
    </row>
    <row r="8" spans="1:10" x14ac:dyDescent="0.25">
      <c r="A8" s="4" t="s">
        <v>67</v>
      </c>
      <c r="B8" s="4" t="s">
        <v>5</v>
      </c>
      <c r="C8" s="4" t="s">
        <v>46</v>
      </c>
      <c r="D8" s="4"/>
      <c r="E8" s="91"/>
      <c r="F8" s="91"/>
      <c r="G8" s="119">
        <v>0</v>
      </c>
      <c r="H8" s="119">
        <v>0</v>
      </c>
      <c r="I8" s="119">
        <v>6751.3034861999986</v>
      </c>
      <c r="J8" s="119">
        <v>0</v>
      </c>
    </row>
    <row r="9" spans="1:10" x14ac:dyDescent="0.25">
      <c r="A9" s="4" t="s">
        <v>67</v>
      </c>
      <c r="B9" s="4" t="s">
        <v>5</v>
      </c>
      <c r="C9" s="4" t="s">
        <v>68</v>
      </c>
      <c r="D9" s="4"/>
      <c r="E9" s="91"/>
      <c r="F9" s="91"/>
      <c r="G9" s="119">
        <v>0</v>
      </c>
      <c r="H9" s="119">
        <v>0</v>
      </c>
      <c r="I9" s="119">
        <v>13502.606972399997</v>
      </c>
      <c r="J9" s="119">
        <v>0</v>
      </c>
    </row>
    <row r="10" spans="1:10" x14ac:dyDescent="0.25">
      <c r="A10" s="4" t="s">
        <v>67</v>
      </c>
      <c r="B10" s="4" t="s">
        <v>5</v>
      </c>
      <c r="C10" s="4" t="s">
        <v>42</v>
      </c>
      <c r="D10" s="4" t="s">
        <v>121</v>
      </c>
      <c r="E10" s="91"/>
      <c r="F10" s="91"/>
      <c r="G10" s="119">
        <v>0</v>
      </c>
      <c r="H10" s="119">
        <v>0</v>
      </c>
      <c r="I10" s="119">
        <v>0</v>
      </c>
      <c r="J10" s="119">
        <v>0</v>
      </c>
    </row>
    <row r="11" spans="1:10" x14ac:dyDescent="0.25">
      <c r="A11" s="5" t="s">
        <v>67</v>
      </c>
      <c r="B11" s="5" t="s">
        <v>107</v>
      </c>
      <c r="C11" s="5" t="s">
        <v>53</v>
      </c>
      <c r="D11" s="5"/>
      <c r="E11" s="94"/>
      <c r="F11" s="94"/>
      <c r="G11" s="120">
        <v>0</v>
      </c>
      <c r="H11" s="120">
        <v>0</v>
      </c>
      <c r="I11" s="120">
        <v>0</v>
      </c>
      <c r="J11" s="120">
        <v>472162.58984439995</v>
      </c>
    </row>
    <row r="12" spans="1:10" x14ac:dyDescent="0.25">
      <c r="A12" s="5" t="s">
        <v>67</v>
      </c>
      <c r="B12" s="5" t="s">
        <v>107</v>
      </c>
      <c r="C12" s="5" t="s">
        <v>54</v>
      </c>
      <c r="D12" s="5"/>
      <c r="E12" s="94"/>
      <c r="F12" s="94"/>
      <c r="G12" s="120">
        <v>0</v>
      </c>
      <c r="H12" s="120">
        <v>0</v>
      </c>
      <c r="I12" s="120">
        <v>0</v>
      </c>
      <c r="J12" s="120">
        <v>114450.66862319998</v>
      </c>
    </row>
    <row r="13" spans="1:10" x14ac:dyDescent="0.25">
      <c r="A13" s="5" t="s">
        <v>67</v>
      </c>
      <c r="B13" s="5" t="s">
        <v>107</v>
      </c>
      <c r="C13" s="5" t="s">
        <v>73</v>
      </c>
      <c r="D13" s="5"/>
      <c r="E13" s="94"/>
      <c r="F13" s="94"/>
      <c r="G13" s="120">
        <v>0</v>
      </c>
      <c r="H13" s="120">
        <v>0</v>
      </c>
      <c r="I13" s="120">
        <v>0</v>
      </c>
      <c r="J13" s="120">
        <v>176498.36256779995</v>
      </c>
    </row>
    <row r="14" spans="1:10" x14ac:dyDescent="0.25">
      <c r="A14" s="5" t="s">
        <v>67</v>
      </c>
      <c r="B14" s="5" t="s">
        <v>107</v>
      </c>
      <c r="C14" s="5" t="s">
        <v>56</v>
      </c>
      <c r="D14" s="5"/>
      <c r="E14" s="94"/>
      <c r="F14" s="94"/>
      <c r="G14" s="120">
        <v>0</v>
      </c>
      <c r="H14" s="120">
        <v>0</v>
      </c>
      <c r="I14" s="120">
        <v>0</v>
      </c>
      <c r="J14" s="120">
        <v>24754.779449399997</v>
      </c>
    </row>
    <row r="15" spans="1:10" x14ac:dyDescent="0.25">
      <c r="A15" s="5" t="s">
        <v>67</v>
      </c>
      <c r="B15" s="5" t="s">
        <v>107</v>
      </c>
      <c r="C15" s="5" t="s">
        <v>57</v>
      </c>
      <c r="D15" s="5"/>
      <c r="E15" s="94"/>
      <c r="F15" s="94"/>
      <c r="G15" s="120">
        <v>0</v>
      </c>
      <c r="H15" s="120">
        <v>0</v>
      </c>
      <c r="I15" s="120">
        <v>0</v>
      </c>
      <c r="J15" s="120">
        <v>7072.794128399999</v>
      </c>
    </row>
    <row r="16" spans="1:10" x14ac:dyDescent="0.25">
      <c r="A16" s="5" t="s">
        <v>67</v>
      </c>
      <c r="B16" s="5" t="s">
        <v>107</v>
      </c>
      <c r="C16" s="5" t="s">
        <v>58</v>
      </c>
      <c r="D16" s="5"/>
      <c r="E16" s="94"/>
      <c r="F16" s="94"/>
      <c r="G16" s="120">
        <v>0</v>
      </c>
      <c r="H16" s="120">
        <v>0</v>
      </c>
      <c r="I16" s="120">
        <v>0</v>
      </c>
      <c r="J16" s="120">
        <v>4500.8689907999997</v>
      </c>
    </row>
    <row r="17" spans="1:10" x14ac:dyDescent="0.25">
      <c r="A17" s="5" t="s">
        <v>67</v>
      </c>
      <c r="B17" s="5" t="s">
        <v>107</v>
      </c>
      <c r="C17" s="5" t="s">
        <v>46</v>
      </c>
      <c r="D17" s="5"/>
      <c r="E17" s="94"/>
      <c r="F17" s="94"/>
      <c r="G17" s="120">
        <v>0</v>
      </c>
      <c r="H17" s="120">
        <v>0</v>
      </c>
      <c r="I17" s="120">
        <v>0</v>
      </c>
      <c r="J17" s="120">
        <v>6751.3034861999986</v>
      </c>
    </row>
    <row r="18" spans="1:10" x14ac:dyDescent="0.25">
      <c r="A18" s="5" t="s">
        <v>67</v>
      </c>
      <c r="B18" s="5" t="s">
        <v>107</v>
      </c>
      <c r="C18" s="5" t="s">
        <v>108</v>
      </c>
      <c r="D18" s="5"/>
      <c r="E18" s="94"/>
      <c r="F18" s="94"/>
      <c r="G18" s="120">
        <v>0</v>
      </c>
      <c r="H18" s="120">
        <v>0</v>
      </c>
      <c r="I18" s="120">
        <v>0</v>
      </c>
      <c r="J18" s="120">
        <v>13502.606972399997</v>
      </c>
    </row>
    <row r="19" spans="1:10" x14ac:dyDescent="0.25">
      <c r="A19" s="5" t="s">
        <v>67</v>
      </c>
      <c r="B19" s="5" t="s">
        <v>107</v>
      </c>
      <c r="C19" s="5" t="s">
        <v>74</v>
      </c>
      <c r="D19" s="5"/>
      <c r="E19" s="94"/>
      <c r="F19" s="94"/>
      <c r="G19" s="120">
        <v>0</v>
      </c>
      <c r="H19" s="120">
        <v>0</v>
      </c>
      <c r="I19" s="120">
        <v>0</v>
      </c>
      <c r="J19" s="120">
        <v>17574.821773599993</v>
      </c>
    </row>
    <row r="20" spans="1:10" x14ac:dyDescent="0.25">
      <c r="A20" s="5" t="s">
        <v>67</v>
      </c>
      <c r="B20" s="5" t="s">
        <v>107</v>
      </c>
      <c r="C20" s="5" t="s">
        <v>109</v>
      </c>
      <c r="D20" s="5"/>
      <c r="E20" s="94"/>
      <c r="F20" s="94"/>
      <c r="G20" s="120">
        <v>0</v>
      </c>
      <c r="H20" s="120">
        <v>0</v>
      </c>
      <c r="I20" s="120">
        <v>0</v>
      </c>
      <c r="J20" s="120">
        <v>12002.317308799999</v>
      </c>
    </row>
    <row r="21" spans="1:10" x14ac:dyDescent="0.25">
      <c r="A21" s="5" t="s">
        <v>67</v>
      </c>
      <c r="B21" s="5" t="s">
        <v>107</v>
      </c>
      <c r="C21" s="5" t="s">
        <v>75</v>
      </c>
      <c r="D21" s="5"/>
      <c r="E21" s="94"/>
      <c r="F21" s="94"/>
      <c r="G21" s="120">
        <v>0</v>
      </c>
      <c r="H21" s="120">
        <v>0</v>
      </c>
      <c r="I21" s="120">
        <v>0</v>
      </c>
      <c r="J21" s="120">
        <v>46401.816024199987</v>
      </c>
    </row>
    <row r="22" spans="1:10" x14ac:dyDescent="0.25">
      <c r="A22" s="5" t="s">
        <v>67</v>
      </c>
      <c r="B22" s="5" t="s">
        <v>107</v>
      </c>
      <c r="C22" s="5" t="s">
        <v>42</v>
      </c>
      <c r="D22" s="5"/>
      <c r="E22" s="94"/>
      <c r="F22" s="94"/>
      <c r="G22" s="120">
        <v>0</v>
      </c>
      <c r="H22" s="120">
        <v>0</v>
      </c>
      <c r="I22" s="120">
        <v>0</v>
      </c>
      <c r="J22" s="120">
        <v>6858.467033599999</v>
      </c>
    </row>
    <row r="23" spans="1:10" x14ac:dyDescent="0.25">
      <c r="A23" s="5" t="s">
        <v>67</v>
      </c>
      <c r="B23" s="5" t="s">
        <v>107</v>
      </c>
      <c r="C23" s="5" t="s">
        <v>15</v>
      </c>
      <c r="D23" s="5"/>
      <c r="E23" s="94"/>
      <c r="F23" s="94"/>
      <c r="G23" s="120">
        <v>0</v>
      </c>
      <c r="H23" s="120">
        <v>0</v>
      </c>
      <c r="I23" s="120">
        <v>0</v>
      </c>
      <c r="J23" s="120">
        <v>38043.059326999995</v>
      </c>
    </row>
    <row r="24" spans="1:10" x14ac:dyDescent="0.25">
      <c r="A24" s="3" t="s">
        <v>67</v>
      </c>
      <c r="B24" s="3" t="s">
        <v>69</v>
      </c>
      <c r="C24" s="3" t="s">
        <v>70</v>
      </c>
      <c r="D24" s="3"/>
      <c r="E24" s="89"/>
      <c r="F24" s="89"/>
      <c r="G24" s="121">
        <v>27326.704586999993</v>
      </c>
      <c r="H24" s="121">
        <v>0</v>
      </c>
      <c r="I24" s="121">
        <v>0</v>
      </c>
      <c r="J24" s="121">
        <v>0</v>
      </c>
    </row>
    <row r="25" spans="1:10" x14ac:dyDescent="0.25">
      <c r="A25" s="3" t="s">
        <v>67</v>
      </c>
      <c r="B25" s="3" t="s">
        <v>69</v>
      </c>
      <c r="C25" s="3" t="s">
        <v>42</v>
      </c>
      <c r="D25" s="3"/>
      <c r="E25" s="89"/>
      <c r="F25" s="89"/>
      <c r="G25" s="121">
        <v>5036.6867278</v>
      </c>
      <c r="H25" s="121">
        <v>0</v>
      </c>
      <c r="I25" s="121">
        <v>0</v>
      </c>
      <c r="J25" s="121">
        <v>0</v>
      </c>
    </row>
    <row r="26" spans="1:10" x14ac:dyDescent="0.25">
      <c r="A26" s="3" t="s">
        <v>67</v>
      </c>
      <c r="B26" s="3" t="s">
        <v>69</v>
      </c>
      <c r="C26" s="3" t="s">
        <v>15</v>
      </c>
      <c r="D26" s="3"/>
      <c r="E26" s="89"/>
      <c r="F26" s="89"/>
      <c r="G26" s="121">
        <v>22718.672048799996</v>
      </c>
      <c r="H26" s="121">
        <v>0</v>
      </c>
      <c r="I26" s="121">
        <v>0</v>
      </c>
      <c r="J26" s="121">
        <v>0</v>
      </c>
    </row>
    <row r="27" spans="1:10" x14ac:dyDescent="0.25">
      <c r="A27" s="8" t="s">
        <v>67</v>
      </c>
      <c r="B27" s="8" t="s">
        <v>71</v>
      </c>
      <c r="C27" s="8" t="s">
        <v>46</v>
      </c>
      <c r="D27" s="63" t="s">
        <v>121</v>
      </c>
      <c r="E27" s="101"/>
      <c r="F27" s="101"/>
      <c r="G27" s="122">
        <v>0</v>
      </c>
      <c r="H27" s="122">
        <v>0</v>
      </c>
      <c r="I27" s="122">
        <v>0</v>
      </c>
      <c r="J27" s="122">
        <v>0</v>
      </c>
    </row>
    <row r="28" spans="1:10" x14ac:dyDescent="0.25">
      <c r="A28" s="8" t="s">
        <v>67</v>
      </c>
      <c r="B28" s="8" t="s">
        <v>71</v>
      </c>
      <c r="C28" s="8" t="s">
        <v>44</v>
      </c>
      <c r="D28" s="63"/>
      <c r="E28" s="101"/>
      <c r="F28" s="101"/>
      <c r="G28" s="122">
        <v>0</v>
      </c>
      <c r="H28" s="122">
        <v>0</v>
      </c>
      <c r="I28" s="122">
        <v>0</v>
      </c>
      <c r="J28" s="122">
        <v>50688.357920199989</v>
      </c>
    </row>
    <row r="29" spans="1:10" x14ac:dyDescent="0.25">
      <c r="A29" s="8" t="s">
        <v>67</v>
      </c>
      <c r="B29" s="8" t="s">
        <v>71</v>
      </c>
      <c r="C29" s="8" t="s">
        <v>45</v>
      </c>
      <c r="D29" s="63"/>
      <c r="E29" s="101"/>
      <c r="F29" s="101"/>
      <c r="G29" s="122">
        <v>0</v>
      </c>
      <c r="H29" s="122">
        <v>0</v>
      </c>
      <c r="I29" s="122">
        <v>0</v>
      </c>
      <c r="J29" s="122">
        <v>53581.773699999991</v>
      </c>
    </row>
    <row r="30" spans="1:10" x14ac:dyDescent="0.25">
      <c r="A30" s="8" t="s">
        <v>67</v>
      </c>
      <c r="B30" s="8" t="s">
        <v>71</v>
      </c>
      <c r="C30" s="8" t="s">
        <v>114</v>
      </c>
      <c r="D30" s="63"/>
      <c r="E30" s="101"/>
      <c r="F30" s="101"/>
      <c r="G30" s="122">
        <v>0</v>
      </c>
      <c r="H30" s="122">
        <v>0</v>
      </c>
      <c r="I30" s="122">
        <v>0</v>
      </c>
      <c r="J30" s="122">
        <v>15753.041467799998</v>
      </c>
    </row>
    <row r="31" spans="1:10" x14ac:dyDescent="0.25">
      <c r="A31" s="8" t="s">
        <v>67</v>
      </c>
      <c r="B31" s="8" t="s">
        <v>71</v>
      </c>
      <c r="C31" s="8" t="s">
        <v>105</v>
      </c>
      <c r="D31" s="63"/>
      <c r="E31" s="101"/>
      <c r="F31" s="101"/>
      <c r="G31" s="122">
        <v>0</v>
      </c>
      <c r="H31" s="122">
        <v>0</v>
      </c>
      <c r="I31" s="122">
        <v>0</v>
      </c>
      <c r="J31" s="122">
        <v>3643.5606115999994</v>
      </c>
    </row>
    <row r="32" spans="1:10" x14ac:dyDescent="0.25">
      <c r="A32" s="8" t="s">
        <v>67</v>
      </c>
      <c r="B32" s="8" t="s">
        <v>71</v>
      </c>
      <c r="C32" s="8" t="s">
        <v>115</v>
      </c>
      <c r="D32" s="63"/>
      <c r="E32" s="101"/>
      <c r="F32" s="101"/>
      <c r="G32" s="122">
        <v>0</v>
      </c>
      <c r="H32" s="122">
        <v>0</v>
      </c>
      <c r="I32" s="122">
        <v>0</v>
      </c>
      <c r="J32" s="122">
        <v>27326.704586999993</v>
      </c>
    </row>
    <row r="33" spans="1:10" x14ac:dyDescent="0.25">
      <c r="A33" s="8" t="s">
        <v>67</v>
      </c>
      <c r="B33" s="8" t="s">
        <v>71</v>
      </c>
      <c r="C33" s="8" t="s">
        <v>42</v>
      </c>
      <c r="D33" s="63"/>
      <c r="E33" s="101"/>
      <c r="F33" s="101"/>
      <c r="G33" s="122">
        <v>0</v>
      </c>
      <c r="H33" s="122">
        <v>0</v>
      </c>
      <c r="I33" s="122">
        <v>0</v>
      </c>
      <c r="J33" s="122">
        <v>5036.6867278</v>
      </c>
    </row>
    <row r="34" spans="1:10" x14ac:dyDescent="0.25">
      <c r="A34" s="8" t="s">
        <v>67</v>
      </c>
      <c r="B34" s="8" t="s">
        <v>71</v>
      </c>
      <c r="C34" s="8" t="s">
        <v>48</v>
      </c>
      <c r="D34" s="63"/>
      <c r="E34" s="101"/>
      <c r="F34" s="101"/>
      <c r="G34" s="122">
        <v>0</v>
      </c>
      <c r="H34" s="122">
        <v>0</v>
      </c>
      <c r="I34" s="122">
        <v>0</v>
      </c>
      <c r="J34" s="122">
        <v>32470.554862199995</v>
      </c>
    </row>
    <row r="35" spans="1:10" x14ac:dyDescent="0.25">
      <c r="A35" s="9" t="s">
        <v>67</v>
      </c>
      <c r="B35" s="9" t="s">
        <v>72</v>
      </c>
      <c r="C35" s="9" t="s">
        <v>53</v>
      </c>
      <c r="D35" s="9"/>
      <c r="E35" s="102"/>
      <c r="F35" s="102"/>
      <c r="G35" s="123">
        <v>0</v>
      </c>
      <c r="H35" s="123">
        <v>0</v>
      </c>
      <c r="I35" s="123">
        <v>472162.58984439995</v>
      </c>
      <c r="J35" s="123">
        <v>0</v>
      </c>
    </row>
    <row r="36" spans="1:10" x14ac:dyDescent="0.25">
      <c r="A36" s="9" t="s">
        <v>67</v>
      </c>
      <c r="B36" s="9" t="s">
        <v>72</v>
      </c>
      <c r="C36" s="9" t="s">
        <v>54</v>
      </c>
      <c r="D36" s="9"/>
      <c r="E36" s="102"/>
      <c r="F36" s="102"/>
      <c r="G36" s="123">
        <v>0</v>
      </c>
      <c r="H36" s="123">
        <v>0</v>
      </c>
      <c r="I36" s="123">
        <v>114450.66862319998</v>
      </c>
      <c r="J36" s="123">
        <v>0</v>
      </c>
    </row>
    <row r="37" spans="1:10" x14ac:dyDescent="0.25">
      <c r="A37" s="9" t="s">
        <v>67</v>
      </c>
      <c r="B37" s="9" t="s">
        <v>72</v>
      </c>
      <c r="C37" s="9" t="s">
        <v>73</v>
      </c>
      <c r="D37" s="9"/>
      <c r="E37" s="102"/>
      <c r="F37" s="102"/>
      <c r="G37" s="123">
        <v>0</v>
      </c>
      <c r="H37" s="123">
        <v>0</v>
      </c>
      <c r="I37" s="123">
        <v>129882.21944879998</v>
      </c>
      <c r="J37" s="123">
        <v>0</v>
      </c>
    </row>
    <row r="38" spans="1:10" x14ac:dyDescent="0.25">
      <c r="A38" s="9" t="s">
        <v>67</v>
      </c>
      <c r="B38" s="9" t="s">
        <v>72</v>
      </c>
      <c r="C38" s="9" t="s">
        <v>56</v>
      </c>
      <c r="D38" s="9"/>
      <c r="E38" s="102"/>
      <c r="F38" s="102"/>
      <c r="G38" s="123">
        <v>0</v>
      </c>
      <c r="H38" s="123">
        <v>0</v>
      </c>
      <c r="I38" s="123">
        <v>24754.779449399997</v>
      </c>
      <c r="J38" s="123">
        <v>0</v>
      </c>
    </row>
    <row r="39" spans="1:10" x14ac:dyDescent="0.25">
      <c r="A39" s="9" t="s">
        <v>67</v>
      </c>
      <c r="B39" s="9" t="s">
        <v>72</v>
      </c>
      <c r="C39" s="9" t="s">
        <v>57</v>
      </c>
      <c r="D39" s="9"/>
      <c r="E39" s="102"/>
      <c r="F39" s="102"/>
      <c r="G39" s="123">
        <v>0</v>
      </c>
      <c r="H39" s="123">
        <v>0</v>
      </c>
      <c r="I39" s="123">
        <v>3536.3970641999995</v>
      </c>
      <c r="J39" s="123">
        <v>0</v>
      </c>
    </row>
    <row r="40" spans="1:10" x14ac:dyDescent="0.25">
      <c r="A40" s="9" t="s">
        <v>67</v>
      </c>
      <c r="B40" s="9" t="s">
        <v>72</v>
      </c>
      <c r="C40" s="9" t="s">
        <v>58</v>
      </c>
      <c r="D40" s="9"/>
      <c r="E40" s="102"/>
      <c r="F40" s="102"/>
      <c r="G40" s="123">
        <v>0</v>
      </c>
      <c r="H40" s="123">
        <v>0</v>
      </c>
      <c r="I40" s="123">
        <v>4500.8689907999997</v>
      </c>
      <c r="J40" s="123">
        <v>0</v>
      </c>
    </row>
    <row r="41" spans="1:10" x14ac:dyDescent="0.25">
      <c r="A41" s="9" t="s">
        <v>67</v>
      </c>
      <c r="B41" s="9" t="s">
        <v>72</v>
      </c>
      <c r="C41" s="9" t="s">
        <v>46</v>
      </c>
      <c r="D41" s="9"/>
      <c r="E41" s="102"/>
      <c r="F41" s="102"/>
      <c r="G41" s="123">
        <v>0</v>
      </c>
      <c r="H41" s="123">
        <v>0</v>
      </c>
      <c r="I41" s="123">
        <v>6751.3034861999986</v>
      </c>
      <c r="J41" s="123">
        <v>0</v>
      </c>
    </row>
    <row r="42" spans="1:10" x14ac:dyDescent="0.25">
      <c r="A42" s="9" t="s">
        <v>67</v>
      </c>
      <c r="B42" s="9" t="s">
        <v>72</v>
      </c>
      <c r="C42" s="9" t="s">
        <v>47</v>
      </c>
      <c r="D42" s="9"/>
      <c r="E42" s="102"/>
      <c r="F42" s="102"/>
      <c r="G42" s="123">
        <v>0</v>
      </c>
      <c r="H42" s="123">
        <v>0</v>
      </c>
      <c r="I42" s="123">
        <v>12645.298593199997</v>
      </c>
      <c r="J42" s="123">
        <v>0</v>
      </c>
    </row>
    <row r="43" spans="1:10" x14ac:dyDescent="0.25">
      <c r="A43" s="9" t="s">
        <v>67</v>
      </c>
      <c r="B43" s="9" t="s">
        <v>72</v>
      </c>
      <c r="C43" s="9" t="s">
        <v>74</v>
      </c>
      <c r="D43" s="9"/>
      <c r="E43" s="102"/>
      <c r="F43" s="102"/>
      <c r="G43" s="123">
        <v>0</v>
      </c>
      <c r="H43" s="123">
        <v>0</v>
      </c>
      <c r="I43" s="123">
        <v>27541.031681799999</v>
      </c>
      <c r="J43" s="123">
        <v>0</v>
      </c>
    </row>
    <row r="44" spans="1:10" x14ac:dyDescent="0.25">
      <c r="A44" s="9" t="s">
        <v>67</v>
      </c>
      <c r="B44" s="9" t="s">
        <v>72</v>
      </c>
      <c r="C44" s="9" t="s">
        <v>70</v>
      </c>
      <c r="D44" s="9"/>
      <c r="E44" s="102"/>
      <c r="F44" s="102"/>
      <c r="G44" s="123">
        <v>0</v>
      </c>
      <c r="H44" s="123">
        <v>0</v>
      </c>
      <c r="I44" s="123">
        <v>13716.934067199998</v>
      </c>
      <c r="J44" s="123">
        <v>0</v>
      </c>
    </row>
    <row r="45" spans="1:10" x14ac:dyDescent="0.25">
      <c r="A45" s="9" t="s">
        <v>67</v>
      </c>
      <c r="B45" s="9" t="s">
        <v>72</v>
      </c>
      <c r="C45" s="9" t="s">
        <v>75</v>
      </c>
      <c r="D45" s="9"/>
      <c r="E45" s="102"/>
      <c r="F45" s="102"/>
      <c r="G45" s="123">
        <v>0</v>
      </c>
      <c r="H45" s="123">
        <v>0</v>
      </c>
      <c r="I45" s="123">
        <v>46401.816024199987</v>
      </c>
      <c r="J45" s="123">
        <v>0</v>
      </c>
    </row>
    <row r="46" spans="1:10" x14ac:dyDescent="0.25">
      <c r="A46" s="9" t="s">
        <v>67</v>
      </c>
      <c r="B46" s="9" t="s">
        <v>72</v>
      </c>
      <c r="C46" s="9" t="s">
        <v>42</v>
      </c>
      <c r="D46" s="9"/>
      <c r="E46" s="102"/>
      <c r="F46" s="102"/>
      <c r="G46" s="123">
        <v>0</v>
      </c>
      <c r="H46" s="123">
        <v>0</v>
      </c>
      <c r="I46" s="123">
        <v>13503</v>
      </c>
      <c r="J46" s="123">
        <v>0</v>
      </c>
    </row>
    <row r="47" spans="1:10" x14ac:dyDescent="0.25">
      <c r="A47" s="9" t="s">
        <v>67</v>
      </c>
      <c r="B47" s="9" t="s">
        <v>72</v>
      </c>
      <c r="C47" s="9" t="s">
        <v>44</v>
      </c>
      <c r="D47" s="9"/>
      <c r="E47" s="102"/>
      <c r="F47" s="102"/>
      <c r="G47" s="123">
        <v>0</v>
      </c>
      <c r="H47" s="123">
        <v>0</v>
      </c>
      <c r="I47" s="123">
        <v>30220.120366799994</v>
      </c>
      <c r="J47" s="123">
        <v>0</v>
      </c>
    </row>
    <row r="48" spans="1:10" x14ac:dyDescent="0.25">
      <c r="A48" s="58" t="s">
        <v>67</v>
      </c>
      <c r="B48" s="58" t="s">
        <v>116</v>
      </c>
      <c r="C48" s="58" t="s">
        <v>53</v>
      </c>
      <c r="D48" s="58"/>
      <c r="E48" s="124"/>
      <c r="F48" s="124"/>
      <c r="G48" s="125">
        <v>0</v>
      </c>
      <c r="H48" s="125">
        <v>0</v>
      </c>
      <c r="I48" s="125">
        <v>0</v>
      </c>
      <c r="J48" s="125">
        <v>537853.84440059983</v>
      </c>
    </row>
    <row r="49" spans="1:10" x14ac:dyDescent="0.25">
      <c r="A49" s="58" t="s">
        <v>67</v>
      </c>
      <c r="B49" s="58" t="s">
        <v>116</v>
      </c>
      <c r="C49" s="58" t="s">
        <v>54</v>
      </c>
      <c r="D49" s="58"/>
      <c r="E49" s="124"/>
      <c r="F49" s="124"/>
      <c r="G49" s="125">
        <v>0</v>
      </c>
      <c r="H49" s="125">
        <v>0</v>
      </c>
      <c r="I49" s="125">
        <v>0</v>
      </c>
      <c r="J49" s="125">
        <v>130418.03718579999</v>
      </c>
    </row>
    <row r="50" spans="1:10" x14ac:dyDescent="0.25">
      <c r="A50" s="58" t="s">
        <v>67</v>
      </c>
      <c r="B50" s="58" t="s">
        <v>116</v>
      </c>
      <c r="C50" s="58" t="s">
        <v>56</v>
      </c>
      <c r="D50" s="58"/>
      <c r="E50" s="124"/>
      <c r="F50" s="124"/>
      <c r="G50" s="125">
        <v>0</v>
      </c>
      <c r="H50" s="125">
        <v>0</v>
      </c>
      <c r="I50" s="125">
        <v>0</v>
      </c>
      <c r="J50" s="125">
        <v>26147.905565599995</v>
      </c>
    </row>
    <row r="51" spans="1:10" x14ac:dyDescent="0.25">
      <c r="A51" s="58" t="s">
        <v>67</v>
      </c>
      <c r="B51" s="58" t="s">
        <v>116</v>
      </c>
      <c r="C51" s="58" t="s">
        <v>57</v>
      </c>
      <c r="D51" s="58"/>
      <c r="E51" s="124"/>
      <c r="F51" s="124"/>
      <c r="G51" s="125">
        <v>0</v>
      </c>
      <c r="H51" s="125">
        <v>0</v>
      </c>
      <c r="I51" s="125">
        <v>0</v>
      </c>
      <c r="J51" s="125">
        <v>3536.3970641999995</v>
      </c>
    </row>
    <row r="52" spans="1:10" x14ac:dyDescent="0.25">
      <c r="A52" s="58" t="s">
        <v>67</v>
      </c>
      <c r="B52" s="58" t="s">
        <v>116</v>
      </c>
      <c r="C52" s="58" t="s">
        <v>58</v>
      </c>
      <c r="D52" s="58"/>
      <c r="E52" s="124"/>
      <c r="F52" s="124"/>
      <c r="G52" s="125">
        <v>0</v>
      </c>
      <c r="H52" s="125">
        <v>0</v>
      </c>
      <c r="I52" s="125">
        <v>0</v>
      </c>
      <c r="J52" s="125">
        <v>13502.606972399997</v>
      </c>
    </row>
    <row r="53" spans="1:10" x14ac:dyDescent="0.25">
      <c r="A53" s="58" t="s">
        <v>67</v>
      </c>
      <c r="B53" s="58" t="s">
        <v>116</v>
      </c>
      <c r="C53" s="58" t="s">
        <v>46</v>
      </c>
      <c r="D53" s="58"/>
      <c r="E53" s="124"/>
      <c r="F53" s="124"/>
      <c r="G53" s="125">
        <v>0</v>
      </c>
      <c r="H53" s="125">
        <v>0</v>
      </c>
      <c r="I53" s="125">
        <v>0</v>
      </c>
      <c r="J53" s="125">
        <v>6751.3034861999986</v>
      </c>
    </row>
    <row r="54" spans="1:10" x14ac:dyDescent="0.25">
      <c r="A54" s="58" t="s">
        <v>67</v>
      </c>
      <c r="B54" s="58" t="s">
        <v>116</v>
      </c>
      <c r="C54" s="58" t="s">
        <v>47</v>
      </c>
      <c r="D54" s="58"/>
      <c r="E54" s="124"/>
      <c r="F54" s="124"/>
      <c r="G54" s="125">
        <v>0</v>
      </c>
      <c r="H54" s="125">
        <v>0</v>
      </c>
      <c r="I54" s="125">
        <v>0</v>
      </c>
      <c r="J54" s="125">
        <v>12645.298593199997</v>
      </c>
    </row>
    <row r="55" spans="1:10" s="62" customFormat="1" x14ac:dyDescent="0.25">
      <c r="A55" s="4" t="s">
        <v>67</v>
      </c>
      <c r="B55" s="4" t="s">
        <v>110</v>
      </c>
      <c r="C55" s="4" t="s">
        <v>53</v>
      </c>
      <c r="D55" s="4"/>
      <c r="E55" s="91"/>
      <c r="F55" s="91"/>
      <c r="G55" s="119">
        <v>0</v>
      </c>
      <c r="H55" s="119">
        <v>0</v>
      </c>
      <c r="I55" s="119">
        <v>0</v>
      </c>
      <c r="J55" s="119">
        <v>183999.81088579996</v>
      </c>
    </row>
    <row r="56" spans="1:10" s="62" customFormat="1" x14ac:dyDescent="0.25">
      <c r="A56" s="4" t="s">
        <v>67</v>
      </c>
      <c r="B56" s="4" t="s">
        <v>110</v>
      </c>
      <c r="C56" s="4" t="s">
        <v>54</v>
      </c>
      <c r="D56" s="4"/>
      <c r="E56" s="91"/>
      <c r="F56" s="91"/>
      <c r="G56" s="119">
        <v>0</v>
      </c>
      <c r="H56" s="119">
        <v>0</v>
      </c>
      <c r="I56" s="119">
        <v>0</v>
      </c>
      <c r="J56" s="119">
        <v>44687.199265799994</v>
      </c>
    </row>
    <row r="57" spans="1:10" s="62" customFormat="1" x14ac:dyDescent="0.25">
      <c r="A57" s="4" t="s">
        <v>67</v>
      </c>
      <c r="B57" s="4" t="s">
        <v>110</v>
      </c>
      <c r="C57" s="4" t="s">
        <v>111</v>
      </c>
      <c r="D57" s="4"/>
      <c r="E57" s="91"/>
      <c r="F57" s="91"/>
      <c r="G57" s="119">
        <v>0</v>
      </c>
      <c r="H57" s="119">
        <v>0</v>
      </c>
      <c r="I57" s="119">
        <v>0</v>
      </c>
      <c r="J57" s="119">
        <v>68798.99743079998</v>
      </c>
    </row>
    <row r="58" spans="1:10" s="62" customFormat="1" x14ac:dyDescent="0.25">
      <c r="A58" s="4" t="s">
        <v>67</v>
      </c>
      <c r="B58" s="4" t="s">
        <v>110</v>
      </c>
      <c r="C58" s="4" t="s">
        <v>112</v>
      </c>
      <c r="D58" s="4"/>
      <c r="E58" s="91"/>
      <c r="F58" s="91"/>
      <c r="G58" s="119">
        <v>0</v>
      </c>
      <c r="H58" s="119">
        <v>0</v>
      </c>
      <c r="I58" s="119">
        <v>0</v>
      </c>
      <c r="J58" s="119">
        <v>9323.2286237999979</v>
      </c>
    </row>
    <row r="59" spans="1:10" s="62" customFormat="1" x14ac:dyDescent="0.25">
      <c r="A59" s="4" t="s">
        <v>67</v>
      </c>
      <c r="B59" s="4" t="s">
        <v>110</v>
      </c>
      <c r="C59" s="4" t="s">
        <v>109</v>
      </c>
      <c r="D59" s="4"/>
      <c r="E59" s="91"/>
      <c r="F59" s="91"/>
      <c r="G59" s="119">
        <v>0</v>
      </c>
      <c r="H59" s="119">
        <v>0</v>
      </c>
      <c r="I59" s="119">
        <v>0</v>
      </c>
      <c r="J59" s="119">
        <v>14574.242446399998</v>
      </c>
    </row>
    <row r="60" spans="1:10" s="62" customFormat="1" x14ac:dyDescent="0.25">
      <c r="A60" s="4" t="s">
        <v>67</v>
      </c>
      <c r="B60" s="4" t="s">
        <v>110</v>
      </c>
      <c r="C60" s="4" t="s">
        <v>113</v>
      </c>
      <c r="D60" s="4"/>
      <c r="E60" s="91"/>
      <c r="F60" s="91"/>
      <c r="G60" s="119">
        <v>0</v>
      </c>
      <c r="H60" s="119">
        <v>0</v>
      </c>
      <c r="I60" s="119">
        <v>0</v>
      </c>
      <c r="J60" s="119">
        <v>21111.218837799996</v>
      </c>
    </row>
    <row r="61" spans="1:10" s="62" customFormat="1" x14ac:dyDescent="0.25">
      <c r="A61" s="4" t="s">
        <v>67</v>
      </c>
      <c r="B61" s="4" t="s">
        <v>110</v>
      </c>
      <c r="C61" s="4" t="s">
        <v>42</v>
      </c>
      <c r="D61" s="4"/>
      <c r="E61" s="91"/>
      <c r="F61" s="91"/>
      <c r="G61" s="119">
        <v>0</v>
      </c>
      <c r="H61" s="119">
        <v>0</v>
      </c>
      <c r="I61" s="119">
        <v>0</v>
      </c>
      <c r="J61" s="119">
        <v>3214.9064219999996</v>
      </c>
    </row>
    <row r="62" spans="1:10" x14ac:dyDescent="0.25">
      <c r="E62" s="126">
        <f>SUM(E3:E47)</f>
        <v>0</v>
      </c>
      <c r="F62" s="126">
        <f>SUM(F3:F47)</f>
        <v>0</v>
      </c>
      <c r="G62" s="127">
        <f>SUM(G3:G47)</f>
        <v>55082.063363599984</v>
      </c>
      <c r="H62" s="127">
        <f>SUM(H3:H47)</f>
        <v>0</v>
      </c>
      <c r="I62" s="127">
        <f>SUM(I3:I47)</f>
        <v>1627278.8602966</v>
      </c>
      <c r="J62" s="127">
        <f>SUM(J3:J61)</f>
        <v>2205640.1325867996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6C4AA-35B8-4D88-8480-3F2749A4B340}">
  <dimension ref="A2:I10"/>
  <sheetViews>
    <sheetView workbookViewId="0">
      <selection activeCell="E1" sqref="E1:E1048576"/>
    </sheetView>
  </sheetViews>
  <sheetFormatPr defaultRowHeight="15" x14ac:dyDescent="0.25"/>
  <cols>
    <col min="1" max="1" width="17.85546875" style="1" bestFit="1" customWidth="1"/>
    <col min="2" max="2" width="16.28515625" style="1" bestFit="1" customWidth="1"/>
    <col min="3" max="3" width="41.7109375" style="1" bestFit="1" customWidth="1"/>
    <col min="4" max="4" width="15.7109375" style="1" customWidth="1"/>
    <col min="5" max="5" width="7.5703125" style="11" bestFit="1" customWidth="1"/>
    <col min="6" max="6" width="14.28515625" style="11" bestFit="1" customWidth="1"/>
    <col min="7" max="7" width="12.5703125" style="11" bestFit="1" customWidth="1"/>
    <col min="8" max="9" width="7.5703125" style="11" bestFit="1" customWidth="1"/>
  </cols>
  <sheetData>
    <row r="2" spans="1:9" x14ac:dyDescent="0.25">
      <c r="A2" s="2" t="s">
        <v>0</v>
      </c>
      <c r="B2" s="2" t="s">
        <v>1</v>
      </c>
      <c r="C2" s="2" t="s">
        <v>2</v>
      </c>
      <c r="D2" s="2" t="s">
        <v>117</v>
      </c>
      <c r="E2" s="12">
        <v>2025</v>
      </c>
      <c r="F2" s="12">
        <v>2026</v>
      </c>
      <c r="G2" s="12">
        <v>2027</v>
      </c>
      <c r="H2" s="12">
        <v>2028</v>
      </c>
      <c r="I2" s="12">
        <v>2029</v>
      </c>
    </row>
    <row r="3" spans="1:9" x14ac:dyDescent="0.25">
      <c r="A3" s="20" t="s">
        <v>76</v>
      </c>
      <c r="B3" s="20" t="s">
        <v>77</v>
      </c>
      <c r="C3" s="20" t="s">
        <v>65</v>
      </c>
      <c r="D3" s="135" t="s">
        <v>118</v>
      </c>
      <c r="E3" s="21"/>
      <c r="F3" s="21"/>
      <c r="G3" s="87">
        <v>211433.67902019998</v>
      </c>
      <c r="H3" s="21"/>
      <c r="I3" s="21"/>
    </row>
    <row r="4" spans="1:9" x14ac:dyDescent="0.25">
      <c r="A4" s="20" t="s">
        <v>76</v>
      </c>
      <c r="B4" s="20" t="s">
        <v>77</v>
      </c>
      <c r="C4" s="20" t="s">
        <v>66</v>
      </c>
      <c r="D4" s="135"/>
      <c r="E4" s="21"/>
      <c r="F4" s="21"/>
      <c r="G4" s="87">
        <v>65262.600366599989</v>
      </c>
      <c r="H4" s="21"/>
      <c r="I4" s="21"/>
    </row>
    <row r="5" spans="1:9" x14ac:dyDescent="0.25">
      <c r="A5" s="20" t="s">
        <v>76</v>
      </c>
      <c r="B5" s="20" t="s">
        <v>77</v>
      </c>
      <c r="C5" s="20" t="s">
        <v>78</v>
      </c>
      <c r="D5" s="135"/>
      <c r="E5" s="21"/>
      <c r="F5" s="21"/>
      <c r="G5" s="87">
        <v>129882.21944879998</v>
      </c>
      <c r="H5" s="21"/>
      <c r="I5" s="21"/>
    </row>
    <row r="6" spans="1:9" x14ac:dyDescent="0.25">
      <c r="A6" s="20" t="s">
        <v>76</v>
      </c>
      <c r="B6" s="20" t="s">
        <v>77</v>
      </c>
      <c r="C6" s="20" t="s">
        <v>79</v>
      </c>
      <c r="D6" s="135"/>
      <c r="E6" s="21"/>
      <c r="F6" s="21"/>
      <c r="G6" s="87">
        <v>44687.199265799994</v>
      </c>
      <c r="H6" s="21"/>
      <c r="I6" s="21"/>
    </row>
    <row r="7" spans="1:9" x14ac:dyDescent="0.25">
      <c r="A7" s="20" t="s">
        <v>76</v>
      </c>
      <c r="B7" s="20" t="s">
        <v>77</v>
      </c>
      <c r="C7" s="20" t="s">
        <v>80</v>
      </c>
      <c r="D7" s="135"/>
      <c r="E7" s="21"/>
      <c r="F7" s="21"/>
      <c r="G7" s="87">
        <v>42008.110580799992</v>
      </c>
      <c r="H7" s="21"/>
      <c r="I7" s="21"/>
    </row>
    <row r="8" spans="1:9" x14ac:dyDescent="0.25">
      <c r="A8" s="20" t="s">
        <v>76</v>
      </c>
      <c r="B8" s="20" t="s">
        <v>77</v>
      </c>
      <c r="C8" s="20" t="s">
        <v>81</v>
      </c>
      <c r="D8" s="135"/>
      <c r="E8" s="21"/>
      <c r="F8" s="21"/>
      <c r="G8" s="87">
        <v>4286.5418959999988</v>
      </c>
      <c r="H8" s="21"/>
      <c r="I8" s="21"/>
    </row>
    <row r="9" spans="1:9" x14ac:dyDescent="0.25">
      <c r="A9" s="20" t="s">
        <v>76</v>
      </c>
      <c r="B9" s="20" t="s">
        <v>77</v>
      </c>
      <c r="C9" s="20" t="s">
        <v>20</v>
      </c>
      <c r="D9" s="135"/>
      <c r="E9" s="21"/>
      <c r="F9" s="21"/>
      <c r="G9" s="87">
        <v>1928.9438531999997</v>
      </c>
      <c r="H9" s="21"/>
      <c r="I9" s="21"/>
    </row>
    <row r="10" spans="1:9" x14ac:dyDescent="0.25">
      <c r="E10" s="45">
        <v>0</v>
      </c>
      <c r="F10" s="45">
        <v>0</v>
      </c>
      <c r="G10" s="84">
        <f>SUM(G3:G9)</f>
        <v>499489.2944313999</v>
      </c>
      <c r="H10" s="45">
        <v>0</v>
      </c>
      <c r="I10" s="45">
        <v>0</v>
      </c>
    </row>
  </sheetData>
  <mergeCells count="1">
    <mergeCell ref="D3:D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A0C7E-076F-453E-B41B-FBC787D16947}">
  <dimension ref="A2:H5"/>
  <sheetViews>
    <sheetView workbookViewId="0">
      <selection activeCell="D1" sqref="D1:D1048576"/>
    </sheetView>
  </sheetViews>
  <sheetFormatPr defaultRowHeight="15" x14ac:dyDescent="0.25"/>
  <cols>
    <col min="1" max="1" width="17.85546875" bestFit="1" customWidth="1"/>
    <col min="2" max="2" width="16.28515625" bestFit="1" customWidth="1"/>
    <col min="3" max="3" width="23.140625" bestFit="1" customWidth="1"/>
    <col min="4" max="7" width="7" bestFit="1" customWidth="1"/>
    <col min="8" max="8" width="12.42578125" bestFit="1" customWidth="1"/>
  </cols>
  <sheetData>
    <row r="2" spans="1:8" ht="18.75" x14ac:dyDescent="0.3">
      <c r="A2" s="46" t="s">
        <v>0</v>
      </c>
      <c r="B2" s="46" t="s">
        <v>1</v>
      </c>
      <c r="C2" s="46" t="s">
        <v>2</v>
      </c>
      <c r="D2" s="47">
        <v>2025</v>
      </c>
      <c r="E2" s="47">
        <v>2026</v>
      </c>
      <c r="F2" s="47">
        <v>2027</v>
      </c>
      <c r="G2" s="47">
        <v>2028</v>
      </c>
      <c r="H2" s="47">
        <v>2029</v>
      </c>
    </row>
    <row r="3" spans="1:8" x14ac:dyDescent="0.25">
      <c r="A3" t="s">
        <v>82</v>
      </c>
      <c r="B3" t="s">
        <v>83</v>
      </c>
      <c r="C3" t="s">
        <v>84</v>
      </c>
      <c r="H3" s="53">
        <v>40507.820917199992</v>
      </c>
    </row>
    <row r="4" spans="1:8" x14ac:dyDescent="0.25">
      <c r="C4" t="s">
        <v>85</v>
      </c>
      <c r="H4" s="53">
        <v>71692.413210600003</v>
      </c>
    </row>
    <row r="5" spans="1:8" x14ac:dyDescent="0.25">
      <c r="D5" s="49" t="s">
        <v>123</v>
      </c>
      <c r="E5" s="49" t="s">
        <v>123</v>
      </c>
      <c r="F5" s="49" t="s">
        <v>123</v>
      </c>
      <c r="G5" s="49" t="s">
        <v>123</v>
      </c>
      <c r="H5" s="88">
        <f>SUM(H3:H4)</f>
        <v>112200.23412779999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8D85-0554-4CC4-BD13-F58B7334213F}">
  <dimension ref="A1:Q96"/>
  <sheetViews>
    <sheetView workbookViewId="0">
      <selection activeCell="Q11" sqref="Q11:Q13"/>
    </sheetView>
  </sheetViews>
  <sheetFormatPr defaultRowHeight="15" x14ac:dyDescent="0.25"/>
  <cols>
    <col min="1" max="1" width="24.85546875" customWidth="1"/>
    <col min="2" max="2" width="14.28515625" bestFit="1" customWidth="1"/>
    <col min="3" max="3" width="11.42578125" bestFit="1" customWidth="1"/>
    <col min="4" max="4" width="11.28515625" bestFit="1" customWidth="1"/>
    <col min="5" max="5" width="16.28515625" bestFit="1" customWidth="1"/>
    <col min="6" max="6" width="12.42578125" bestFit="1" customWidth="1"/>
    <col min="8" max="8" width="11.42578125" bestFit="1" customWidth="1"/>
    <col min="10" max="10" width="24.85546875" customWidth="1"/>
    <col min="11" max="11" width="14.28515625" bestFit="1" customWidth="1"/>
    <col min="12" max="12" width="11.42578125" bestFit="1" customWidth="1"/>
    <col min="13" max="13" width="11.28515625" bestFit="1" customWidth="1"/>
    <col min="14" max="14" width="16.28515625" bestFit="1" customWidth="1"/>
    <col min="15" max="15" width="12.42578125" bestFit="1" customWidth="1"/>
  </cols>
  <sheetData>
    <row r="1" spans="1:17" x14ac:dyDescent="0.25">
      <c r="A1" s="65" t="s">
        <v>124</v>
      </c>
      <c r="J1" s="65" t="s">
        <v>124</v>
      </c>
    </row>
    <row r="3" spans="1:17" x14ac:dyDescent="0.25">
      <c r="A3" s="66" t="s">
        <v>125</v>
      </c>
      <c r="B3" s="67">
        <v>100000</v>
      </c>
      <c r="D3" t="s">
        <v>185</v>
      </c>
      <c r="J3" s="66" t="s">
        <v>125</v>
      </c>
      <c r="K3" s="67">
        <v>50000</v>
      </c>
      <c r="M3" t="s">
        <v>186</v>
      </c>
    </row>
    <row r="4" spans="1:17" x14ac:dyDescent="0.25">
      <c r="A4" s="68" t="s">
        <v>126</v>
      </c>
      <c r="B4" s="69">
        <v>1.0999999999999999E-2</v>
      </c>
      <c r="J4" s="68" t="s">
        <v>126</v>
      </c>
      <c r="K4" s="69">
        <v>1.0999999999999999E-2</v>
      </c>
    </row>
    <row r="5" spans="1:17" x14ac:dyDescent="0.25">
      <c r="A5" s="70" t="s">
        <v>127</v>
      </c>
      <c r="B5" s="71">
        <v>10</v>
      </c>
      <c r="J5" s="70" t="s">
        <v>127</v>
      </c>
      <c r="K5" s="71">
        <v>15</v>
      </c>
    </row>
    <row r="6" spans="1:17" x14ac:dyDescent="0.25">
      <c r="A6" s="65"/>
      <c r="B6" s="72"/>
      <c r="J6" s="65"/>
      <c r="K6" s="72"/>
    </row>
    <row r="8" spans="1:17" x14ac:dyDescent="0.25">
      <c r="A8" s="73" t="s">
        <v>128</v>
      </c>
      <c r="B8" s="74" t="s">
        <v>129</v>
      </c>
      <c r="C8" s="74" t="s">
        <v>130</v>
      </c>
      <c r="D8" s="74" t="s">
        <v>131</v>
      </c>
      <c r="E8" s="75" t="s">
        <v>132</v>
      </c>
      <c r="F8" s="76" t="s">
        <v>133</v>
      </c>
      <c r="J8" s="73" t="s">
        <v>128</v>
      </c>
      <c r="K8" s="74" t="s">
        <v>129</v>
      </c>
      <c r="L8" s="74" t="s">
        <v>130</v>
      </c>
      <c r="M8" s="74" t="s">
        <v>131</v>
      </c>
      <c r="N8" s="75" t="s">
        <v>132</v>
      </c>
      <c r="O8" s="76" t="s">
        <v>133</v>
      </c>
    </row>
    <row r="9" spans="1:17" x14ac:dyDescent="0.25">
      <c r="A9" s="77" t="s">
        <v>134</v>
      </c>
      <c r="B9" s="78">
        <f>B3</f>
        <v>100000</v>
      </c>
      <c r="C9" s="78">
        <f>ROUND(B9*$B$4,2)</f>
        <v>1100</v>
      </c>
      <c r="D9" s="78">
        <f>+IF(B9&gt;0,$B$3/$B$5,0)</f>
        <v>10000</v>
      </c>
      <c r="E9" s="78">
        <f t="shared" ref="E9:E58" si="0">B9-D9</f>
        <v>90000</v>
      </c>
      <c r="F9" s="79">
        <f>ROUND(C9+D9,0)</f>
        <v>11100</v>
      </c>
      <c r="J9" s="77" t="s">
        <v>134</v>
      </c>
      <c r="K9" s="78">
        <f>K3</f>
        <v>50000</v>
      </c>
      <c r="L9" s="78">
        <f>ROUND(K9*$K$4,2)</f>
        <v>550</v>
      </c>
      <c r="M9" s="78">
        <f>+IF(K9&gt;0,$K$3/$K$5,0)</f>
        <v>3333.3333333333335</v>
      </c>
      <c r="N9" s="78">
        <f>K9-M9</f>
        <v>46666.666666666664</v>
      </c>
      <c r="O9" s="79">
        <f>ROUND(L9+M9,0)</f>
        <v>3883</v>
      </c>
    </row>
    <row r="10" spans="1:17" x14ac:dyDescent="0.25">
      <c r="A10" s="77" t="s">
        <v>135</v>
      </c>
      <c r="B10" s="78">
        <f>E9</f>
        <v>90000</v>
      </c>
      <c r="C10" s="78">
        <f t="shared" ref="C10:C58" si="1">ROUND(B10*$B$4,2)</f>
        <v>990</v>
      </c>
      <c r="D10" s="78">
        <f t="shared" ref="D10:D58" si="2">+IF(B10&gt;0,$B$3/$B$5,0)</f>
        <v>10000</v>
      </c>
      <c r="E10" s="78">
        <f t="shared" si="0"/>
        <v>80000</v>
      </c>
      <c r="F10" s="79">
        <f t="shared" ref="F10:F58" si="3">ROUND(C10+D10,0)</f>
        <v>10990</v>
      </c>
      <c r="J10" s="77" t="s">
        <v>135</v>
      </c>
      <c r="K10" s="78">
        <f>N9</f>
        <v>46666.666666666664</v>
      </c>
      <c r="L10" s="78">
        <f t="shared" ref="L10:L58" si="4">ROUND(K10*$B$4,2)</f>
        <v>513.33000000000004</v>
      </c>
      <c r="M10" s="78">
        <f t="shared" ref="M10:M28" si="5">+IF(K10&gt;0,$K$3/$K$5,0)</f>
        <v>3333.3333333333335</v>
      </c>
      <c r="N10" s="78">
        <f t="shared" ref="N10:N58" si="6">K10-M10</f>
        <v>43333.333333333328</v>
      </c>
      <c r="O10" s="79">
        <f t="shared" ref="O10:O58" si="7">ROUND(L10+M10,0)</f>
        <v>3847</v>
      </c>
    </row>
    <row r="11" spans="1:17" x14ac:dyDescent="0.25">
      <c r="A11" s="77" t="s">
        <v>136</v>
      </c>
      <c r="B11" s="78">
        <f>E10</f>
        <v>80000</v>
      </c>
      <c r="C11" s="78">
        <f t="shared" si="1"/>
        <v>880</v>
      </c>
      <c r="D11" s="78">
        <f t="shared" si="2"/>
        <v>10000</v>
      </c>
      <c r="E11" s="78">
        <f t="shared" si="0"/>
        <v>70000</v>
      </c>
      <c r="F11" s="79">
        <f t="shared" si="3"/>
        <v>10880</v>
      </c>
      <c r="H11" s="81"/>
      <c r="J11" s="77" t="s">
        <v>136</v>
      </c>
      <c r="K11" s="78">
        <f>N10</f>
        <v>43333.333333333328</v>
      </c>
      <c r="L11" s="78">
        <f t="shared" si="4"/>
        <v>476.67</v>
      </c>
      <c r="M11" s="78">
        <f t="shared" si="5"/>
        <v>3333.3333333333335</v>
      </c>
      <c r="N11" s="78">
        <f t="shared" si="6"/>
        <v>39999.999999999993</v>
      </c>
      <c r="O11" s="79">
        <f t="shared" si="7"/>
        <v>3810</v>
      </c>
      <c r="Q11" s="81"/>
    </row>
    <row r="12" spans="1:17" x14ac:dyDescent="0.25">
      <c r="A12" s="77" t="s">
        <v>137</v>
      </c>
      <c r="B12" s="78">
        <f t="shared" ref="B12:B58" si="8">E11</f>
        <v>70000</v>
      </c>
      <c r="C12" s="78">
        <f t="shared" si="1"/>
        <v>770</v>
      </c>
      <c r="D12" s="78">
        <f t="shared" si="2"/>
        <v>10000</v>
      </c>
      <c r="E12" s="78">
        <f t="shared" si="0"/>
        <v>60000</v>
      </c>
      <c r="F12" s="79">
        <f t="shared" si="3"/>
        <v>10770</v>
      </c>
      <c r="J12" s="77" t="s">
        <v>137</v>
      </c>
      <c r="K12" s="78">
        <f t="shared" ref="K12:K58" si="9">N11</f>
        <v>39999.999999999993</v>
      </c>
      <c r="L12" s="78">
        <f t="shared" si="4"/>
        <v>440</v>
      </c>
      <c r="M12" s="78">
        <f t="shared" si="5"/>
        <v>3333.3333333333335</v>
      </c>
      <c r="N12" s="78">
        <f t="shared" si="6"/>
        <v>36666.666666666657</v>
      </c>
      <c r="O12" s="79">
        <f t="shared" si="7"/>
        <v>3773</v>
      </c>
    </row>
    <row r="13" spans="1:17" x14ac:dyDescent="0.25">
      <c r="A13" s="77" t="s">
        <v>138</v>
      </c>
      <c r="B13" s="78">
        <f t="shared" si="8"/>
        <v>60000</v>
      </c>
      <c r="C13" s="78">
        <f t="shared" si="1"/>
        <v>660</v>
      </c>
      <c r="D13" s="78">
        <f t="shared" si="2"/>
        <v>10000</v>
      </c>
      <c r="E13" s="78">
        <f t="shared" si="0"/>
        <v>50000</v>
      </c>
      <c r="F13" s="79">
        <f t="shared" si="3"/>
        <v>10660</v>
      </c>
      <c r="J13" s="77" t="s">
        <v>138</v>
      </c>
      <c r="K13" s="78">
        <f t="shared" si="9"/>
        <v>36666.666666666657</v>
      </c>
      <c r="L13" s="78">
        <f t="shared" si="4"/>
        <v>403.33</v>
      </c>
      <c r="M13" s="78">
        <f t="shared" si="5"/>
        <v>3333.3333333333335</v>
      </c>
      <c r="N13" s="78">
        <f t="shared" si="6"/>
        <v>33333.333333333321</v>
      </c>
      <c r="O13" s="79">
        <f t="shared" si="7"/>
        <v>3737</v>
      </c>
    </row>
    <row r="14" spans="1:17" x14ac:dyDescent="0.25">
      <c r="A14" s="77" t="s">
        <v>139</v>
      </c>
      <c r="B14" s="78">
        <f t="shared" si="8"/>
        <v>50000</v>
      </c>
      <c r="C14" s="78">
        <f t="shared" si="1"/>
        <v>550</v>
      </c>
      <c r="D14" s="78">
        <f t="shared" si="2"/>
        <v>10000</v>
      </c>
      <c r="E14" s="78">
        <f t="shared" si="0"/>
        <v>40000</v>
      </c>
      <c r="F14" s="79">
        <f t="shared" si="3"/>
        <v>10550</v>
      </c>
      <c r="J14" s="77" t="s">
        <v>139</v>
      </c>
      <c r="K14" s="78">
        <f t="shared" si="9"/>
        <v>33333.333333333321</v>
      </c>
      <c r="L14" s="78">
        <f t="shared" si="4"/>
        <v>366.67</v>
      </c>
      <c r="M14" s="78">
        <f t="shared" si="5"/>
        <v>3333.3333333333335</v>
      </c>
      <c r="N14" s="78">
        <f t="shared" si="6"/>
        <v>29999.999999999989</v>
      </c>
      <c r="O14" s="79">
        <f t="shared" si="7"/>
        <v>3700</v>
      </c>
    </row>
    <row r="15" spans="1:17" x14ac:dyDescent="0.25">
      <c r="A15" s="77" t="s">
        <v>140</v>
      </c>
      <c r="B15" s="78">
        <f t="shared" si="8"/>
        <v>40000</v>
      </c>
      <c r="C15" s="78">
        <f t="shared" si="1"/>
        <v>440</v>
      </c>
      <c r="D15" s="78">
        <f t="shared" si="2"/>
        <v>10000</v>
      </c>
      <c r="E15" s="78">
        <f t="shared" si="0"/>
        <v>30000</v>
      </c>
      <c r="F15" s="79">
        <f t="shared" si="3"/>
        <v>10440</v>
      </c>
      <c r="J15" s="77" t="s">
        <v>140</v>
      </c>
      <c r="K15" s="78">
        <f t="shared" si="9"/>
        <v>29999.999999999989</v>
      </c>
      <c r="L15" s="78">
        <f t="shared" si="4"/>
        <v>330</v>
      </c>
      <c r="M15" s="78">
        <f t="shared" si="5"/>
        <v>3333.3333333333335</v>
      </c>
      <c r="N15" s="78">
        <f t="shared" si="6"/>
        <v>26666.666666666657</v>
      </c>
      <c r="O15" s="79">
        <f t="shared" si="7"/>
        <v>3663</v>
      </c>
    </row>
    <row r="16" spans="1:17" x14ac:dyDescent="0.25">
      <c r="A16" s="77" t="s">
        <v>141</v>
      </c>
      <c r="B16" s="78">
        <f t="shared" si="8"/>
        <v>30000</v>
      </c>
      <c r="C16" s="78">
        <f t="shared" si="1"/>
        <v>330</v>
      </c>
      <c r="D16" s="78">
        <f t="shared" si="2"/>
        <v>10000</v>
      </c>
      <c r="E16" s="78">
        <f t="shared" si="0"/>
        <v>20000</v>
      </c>
      <c r="F16" s="79">
        <f t="shared" si="3"/>
        <v>10330</v>
      </c>
      <c r="J16" s="77" t="s">
        <v>141</v>
      </c>
      <c r="K16" s="78">
        <f t="shared" si="9"/>
        <v>26666.666666666657</v>
      </c>
      <c r="L16" s="78">
        <f t="shared" si="4"/>
        <v>293.33</v>
      </c>
      <c r="M16" s="78">
        <f t="shared" si="5"/>
        <v>3333.3333333333335</v>
      </c>
      <c r="N16" s="78">
        <f t="shared" si="6"/>
        <v>23333.333333333325</v>
      </c>
      <c r="O16" s="79">
        <f t="shared" si="7"/>
        <v>3627</v>
      </c>
    </row>
    <row r="17" spans="1:15" x14ac:dyDescent="0.25">
      <c r="A17" s="77" t="s">
        <v>142</v>
      </c>
      <c r="B17" s="78">
        <f t="shared" si="8"/>
        <v>20000</v>
      </c>
      <c r="C17" s="78">
        <f t="shared" si="1"/>
        <v>220</v>
      </c>
      <c r="D17" s="78">
        <f t="shared" si="2"/>
        <v>10000</v>
      </c>
      <c r="E17" s="78">
        <f t="shared" si="0"/>
        <v>10000</v>
      </c>
      <c r="F17" s="79">
        <f t="shared" si="3"/>
        <v>10220</v>
      </c>
      <c r="H17" s="48"/>
      <c r="J17" s="77" t="s">
        <v>142</v>
      </c>
      <c r="K17" s="78">
        <f t="shared" si="9"/>
        <v>23333.333333333325</v>
      </c>
      <c r="L17" s="78">
        <f t="shared" si="4"/>
        <v>256.67</v>
      </c>
      <c r="M17" s="78">
        <f t="shared" si="5"/>
        <v>3333.3333333333335</v>
      </c>
      <c r="N17" s="78">
        <f t="shared" si="6"/>
        <v>19999.999999999993</v>
      </c>
      <c r="O17" s="79">
        <f t="shared" si="7"/>
        <v>3590</v>
      </c>
    </row>
    <row r="18" spans="1:15" x14ac:dyDescent="0.25">
      <c r="A18" s="77" t="s">
        <v>143</v>
      </c>
      <c r="B18" s="78">
        <f t="shared" si="8"/>
        <v>10000</v>
      </c>
      <c r="C18" s="78">
        <f t="shared" si="1"/>
        <v>110</v>
      </c>
      <c r="D18" s="78">
        <f t="shared" si="2"/>
        <v>10000</v>
      </c>
      <c r="E18" s="78">
        <f t="shared" si="0"/>
        <v>0</v>
      </c>
      <c r="F18" s="79">
        <f t="shared" si="3"/>
        <v>10110</v>
      </c>
      <c r="J18" s="77" t="s">
        <v>143</v>
      </c>
      <c r="K18" s="78">
        <f t="shared" si="9"/>
        <v>19999.999999999993</v>
      </c>
      <c r="L18" s="78">
        <f t="shared" si="4"/>
        <v>220</v>
      </c>
      <c r="M18" s="78">
        <f t="shared" si="5"/>
        <v>3333.3333333333335</v>
      </c>
      <c r="N18" s="78">
        <f t="shared" si="6"/>
        <v>16666.666666666661</v>
      </c>
      <c r="O18" s="79">
        <f t="shared" si="7"/>
        <v>3553</v>
      </c>
    </row>
    <row r="19" spans="1:15" x14ac:dyDescent="0.25">
      <c r="A19" s="77" t="s">
        <v>144</v>
      </c>
      <c r="B19" s="78">
        <f t="shared" si="8"/>
        <v>0</v>
      </c>
      <c r="C19" s="78">
        <f t="shared" si="1"/>
        <v>0</v>
      </c>
      <c r="D19" s="78">
        <f t="shared" si="2"/>
        <v>0</v>
      </c>
      <c r="E19" s="78">
        <f t="shared" si="0"/>
        <v>0</v>
      </c>
      <c r="F19" s="79">
        <f t="shared" si="3"/>
        <v>0</v>
      </c>
      <c r="J19" s="77" t="s">
        <v>144</v>
      </c>
      <c r="K19" s="78">
        <f t="shared" si="9"/>
        <v>16666.666666666661</v>
      </c>
      <c r="L19" s="78">
        <f t="shared" si="4"/>
        <v>183.33</v>
      </c>
      <c r="M19" s="78">
        <f t="shared" si="5"/>
        <v>3333.3333333333335</v>
      </c>
      <c r="N19" s="78">
        <f t="shared" si="6"/>
        <v>13333.333333333327</v>
      </c>
      <c r="O19" s="79">
        <f t="shared" si="7"/>
        <v>3517</v>
      </c>
    </row>
    <row r="20" spans="1:15" x14ac:dyDescent="0.25">
      <c r="A20" s="77" t="s">
        <v>145</v>
      </c>
      <c r="B20" s="78">
        <f t="shared" si="8"/>
        <v>0</v>
      </c>
      <c r="C20" s="78">
        <f t="shared" si="1"/>
        <v>0</v>
      </c>
      <c r="D20" s="78">
        <f t="shared" si="2"/>
        <v>0</v>
      </c>
      <c r="E20" s="78">
        <f t="shared" si="0"/>
        <v>0</v>
      </c>
      <c r="F20" s="79">
        <f t="shared" si="3"/>
        <v>0</v>
      </c>
      <c r="J20" s="77" t="s">
        <v>145</v>
      </c>
      <c r="K20" s="78">
        <f t="shared" si="9"/>
        <v>13333.333333333327</v>
      </c>
      <c r="L20" s="78">
        <f t="shared" si="4"/>
        <v>146.66999999999999</v>
      </c>
      <c r="M20" s="78">
        <f t="shared" si="5"/>
        <v>3333.3333333333335</v>
      </c>
      <c r="N20" s="78">
        <f t="shared" si="6"/>
        <v>9999.9999999999927</v>
      </c>
      <c r="O20" s="79">
        <f t="shared" si="7"/>
        <v>3480</v>
      </c>
    </row>
    <row r="21" spans="1:15" x14ac:dyDescent="0.25">
      <c r="A21" s="77" t="s">
        <v>146</v>
      </c>
      <c r="B21" s="78">
        <f t="shared" si="8"/>
        <v>0</v>
      </c>
      <c r="C21" s="78">
        <f t="shared" si="1"/>
        <v>0</v>
      </c>
      <c r="D21" s="78">
        <f t="shared" si="2"/>
        <v>0</v>
      </c>
      <c r="E21" s="78">
        <f t="shared" si="0"/>
        <v>0</v>
      </c>
      <c r="F21" s="79">
        <f t="shared" si="3"/>
        <v>0</v>
      </c>
      <c r="J21" s="77" t="s">
        <v>146</v>
      </c>
      <c r="K21" s="78">
        <f t="shared" si="9"/>
        <v>9999.9999999999927</v>
      </c>
      <c r="L21" s="78">
        <f t="shared" si="4"/>
        <v>110</v>
      </c>
      <c r="M21" s="78">
        <f t="shared" si="5"/>
        <v>3333.3333333333335</v>
      </c>
      <c r="N21" s="78">
        <f t="shared" si="6"/>
        <v>6666.6666666666588</v>
      </c>
      <c r="O21" s="79">
        <f t="shared" si="7"/>
        <v>3443</v>
      </c>
    </row>
    <row r="22" spans="1:15" x14ac:dyDescent="0.25">
      <c r="A22" s="77" t="s">
        <v>147</v>
      </c>
      <c r="B22" s="78">
        <f t="shared" si="8"/>
        <v>0</v>
      </c>
      <c r="C22" s="78">
        <f t="shared" si="1"/>
        <v>0</v>
      </c>
      <c r="D22" s="78">
        <f t="shared" si="2"/>
        <v>0</v>
      </c>
      <c r="E22" s="78">
        <f t="shared" si="0"/>
        <v>0</v>
      </c>
      <c r="F22" s="79">
        <f t="shared" si="3"/>
        <v>0</v>
      </c>
      <c r="J22" s="77" t="s">
        <v>147</v>
      </c>
      <c r="K22" s="78">
        <f t="shared" si="9"/>
        <v>6666.6666666666588</v>
      </c>
      <c r="L22" s="78">
        <f t="shared" si="4"/>
        <v>73.33</v>
      </c>
      <c r="M22" s="78">
        <f t="shared" si="5"/>
        <v>3333.3333333333335</v>
      </c>
      <c r="N22" s="78">
        <f t="shared" si="6"/>
        <v>3333.3333333333253</v>
      </c>
      <c r="O22" s="79">
        <f t="shared" si="7"/>
        <v>3407</v>
      </c>
    </row>
    <row r="23" spans="1:15" x14ac:dyDescent="0.25">
      <c r="A23" s="77" t="s">
        <v>148</v>
      </c>
      <c r="B23" s="78">
        <f t="shared" si="8"/>
        <v>0</v>
      </c>
      <c r="C23" s="78">
        <f t="shared" si="1"/>
        <v>0</v>
      </c>
      <c r="D23" s="78">
        <f t="shared" si="2"/>
        <v>0</v>
      </c>
      <c r="E23" s="78">
        <f t="shared" si="0"/>
        <v>0</v>
      </c>
      <c r="F23" s="79">
        <f t="shared" si="3"/>
        <v>0</v>
      </c>
      <c r="J23" s="77" t="s">
        <v>148</v>
      </c>
      <c r="K23" s="78">
        <f t="shared" si="9"/>
        <v>3333.3333333333253</v>
      </c>
      <c r="L23" s="78">
        <f t="shared" si="4"/>
        <v>36.67</v>
      </c>
      <c r="M23" s="78">
        <f t="shared" si="5"/>
        <v>3333.3333333333335</v>
      </c>
      <c r="N23" s="78">
        <f t="shared" si="6"/>
        <v>-8.1854523159563541E-12</v>
      </c>
      <c r="O23" s="79">
        <f t="shared" si="7"/>
        <v>3370</v>
      </c>
    </row>
    <row r="24" spans="1:15" x14ac:dyDescent="0.25">
      <c r="A24" s="77" t="s">
        <v>149</v>
      </c>
      <c r="B24" s="78">
        <f>E23</f>
        <v>0</v>
      </c>
      <c r="C24" s="78">
        <f t="shared" si="1"/>
        <v>0</v>
      </c>
      <c r="D24" s="78">
        <f t="shared" si="2"/>
        <v>0</v>
      </c>
      <c r="E24" s="78">
        <f t="shared" si="0"/>
        <v>0</v>
      </c>
      <c r="F24" s="79">
        <f t="shared" si="3"/>
        <v>0</v>
      </c>
      <c r="J24" s="77" t="s">
        <v>149</v>
      </c>
      <c r="K24" s="78">
        <f>N23</f>
        <v>-8.1854523159563541E-12</v>
      </c>
      <c r="L24" s="78">
        <f t="shared" si="4"/>
        <v>0</v>
      </c>
      <c r="M24" s="78">
        <f t="shared" si="5"/>
        <v>0</v>
      </c>
      <c r="N24" s="78">
        <f t="shared" si="6"/>
        <v>-8.1854523159563541E-12</v>
      </c>
      <c r="O24" s="79">
        <f t="shared" si="7"/>
        <v>0</v>
      </c>
    </row>
    <row r="25" spans="1:15" x14ac:dyDescent="0.25">
      <c r="A25" s="77" t="s">
        <v>150</v>
      </c>
      <c r="B25" s="78">
        <f>E24</f>
        <v>0</v>
      </c>
      <c r="C25" s="78">
        <f t="shared" si="1"/>
        <v>0</v>
      </c>
      <c r="D25" s="78">
        <f t="shared" si="2"/>
        <v>0</v>
      </c>
      <c r="E25" s="78">
        <f t="shared" si="0"/>
        <v>0</v>
      </c>
      <c r="F25" s="79">
        <f t="shared" si="3"/>
        <v>0</v>
      </c>
      <c r="J25" s="77" t="s">
        <v>150</v>
      </c>
      <c r="K25" s="78">
        <f>N24</f>
        <v>-8.1854523159563541E-12</v>
      </c>
      <c r="L25" s="78">
        <f t="shared" si="4"/>
        <v>0</v>
      </c>
      <c r="M25" s="78">
        <f t="shared" si="5"/>
        <v>0</v>
      </c>
      <c r="N25" s="78">
        <f t="shared" si="6"/>
        <v>-8.1854523159563541E-12</v>
      </c>
      <c r="O25" s="79">
        <f t="shared" si="7"/>
        <v>0</v>
      </c>
    </row>
    <row r="26" spans="1:15" x14ac:dyDescent="0.25">
      <c r="A26" s="77" t="s">
        <v>151</v>
      </c>
      <c r="B26" s="78">
        <f>E25</f>
        <v>0</v>
      </c>
      <c r="C26" s="78">
        <f t="shared" si="1"/>
        <v>0</v>
      </c>
      <c r="D26" s="78">
        <f t="shared" si="2"/>
        <v>0</v>
      </c>
      <c r="E26" s="78">
        <f t="shared" si="0"/>
        <v>0</v>
      </c>
      <c r="F26" s="79">
        <f t="shared" si="3"/>
        <v>0</v>
      </c>
      <c r="J26" s="77" t="s">
        <v>151</v>
      </c>
      <c r="K26" s="78">
        <f>N25</f>
        <v>-8.1854523159563541E-12</v>
      </c>
      <c r="L26" s="78">
        <f t="shared" si="4"/>
        <v>0</v>
      </c>
      <c r="M26" s="78">
        <f t="shared" si="5"/>
        <v>0</v>
      </c>
      <c r="N26" s="78">
        <f t="shared" si="6"/>
        <v>-8.1854523159563541E-12</v>
      </c>
      <c r="O26" s="79">
        <f t="shared" si="7"/>
        <v>0</v>
      </c>
    </row>
    <row r="27" spans="1:15" x14ac:dyDescent="0.25">
      <c r="A27" s="77" t="s">
        <v>152</v>
      </c>
      <c r="B27" s="78">
        <f t="shared" si="8"/>
        <v>0</v>
      </c>
      <c r="C27" s="78">
        <f t="shared" si="1"/>
        <v>0</v>
      </c>
      <c r="D27" s="78">
        <f t="shared" si="2"/>
        <v>0</v>
      </c>
      <c r="E27" s="78">
        <f t="shared" si="0"/>
        <v>0</v>
      </c>
      <c r="F27" s="79">
        <f t="shared" si="3"/>
        <v>0</v>
      </c>
      <c r="J27" s="77" t="s">
        <v>152</v>
      </c>
      <c r="K27" s="78">
        <f t="shared" si="9"/>
        <v>-8.1854523159563541E-12</v>
      </c>
      <c r="L27" s="78">
        <f t="shared" si="4"/>
        <v>0</v>
      </c>
      <c r="M27" s="78">
        <f t="shared" si="5"/>
        <v>0</v>
      </c>
      <c r="N27" s="78">
        <f t="shared" si="6"/>
        <v>-8.1854523159563541E-12</v>
      </c>
      <c r="O27" s="79">
        <f t="shared" si="7"/>
        <v>0</v>
      </c>
    </row>
    <row r="28" spans="1:15" x14ac:dyDescent="0.25">
      <c r="A28" s="77" t="s">
        <v>153</v>
      </c>
      <c r="B28" s="78">
        <f t="shared" si="8"/>
        <v>0</v>
      </c>
      <c r="C28" s="78">
        <f t="shared" si="1"/>
        <v>0</v>
      </c>
      <c r="D28" s="78">
        <f t="shared" si="2"/>
        <v>0</v>
      </c>
      <c r="E28" s="78">
        <f t="shared" si="0"/>
        <v>0</v>
      </c>
      <c r="F28" s="79">
        <f t="shared" si="3"/>
        <v>0</v>
      </c>
      <c r="J28" s="77" t="s">
        <v>153</v>
      </c>
      <c r="K28" s="78">
        <f t="shared" si="9"/>
        <v>-8.1854523159563541E-12</v>
      </c>
      <c r="L28" s="78">
        <f t="shared" si="4"/>
        <v>0</v>
      </c>
      <c r="M28" s="78">
        <f t="shared" si="5"/>
        <v>0</v>
      </c>
      <c r="N28" s="78">
        <f t="shared" si="6"/>
        <v>-8.1854523159563541E-12</v>
      </c>
      <c r="O28" s="79">
        <f t="shared" si="7"/>
        <v>0</v>
      </c>
    </row>
    <row r="29" spans="1:15" x14ac:dyDescent="0.25">
      <c r="A29" s="77" t="s">
        <v>154</v>
      </c>
      <c r="B29" s="78">
        <f t="shared" si="8"/>
        <v>0</v>
      </c>
      <c r="C29" s="78">
        <f t="shared" si="1"/>
        <v>0</v>
      </c>
      <c r="D29" s="78">
        <f t="shared" si="2"/>
        <v>0</v>
      </c>
      <c r="E29" s="78">
        <f t="shared" si="0"/>
        <v>0</v>
      </c>
      <c r="F29" s="79">
        <f t="shared" si="3"/>
        <v>0</v>
      </c>
      <c r="J29" s="77" t="s">
        <v>154</v>
      </c>
      <c r="K29" s="78">
        <f t="shared" si="9"/>
        <v>-8.1854523159563541E-12</v>
      </c>
      <c r="L29" s="78">
        <f t="shared" si="4"/>
        <v>0</v>
      </c>
      <c r="M29" s="78">
        <f t="shared" ref="M29:M58" si="10">+IF(K29&gt;0,$B$3/$B$5,0)</f>
        <v>0</v>
      </c>
      <c r="N29" s="78">
        <f t="shared" si="6"/>
        <v>-8.1854523159563541E-12</v>
      </c>
      <c r="O29" s="79">
        <f t="shared" si="7"/>
        <v>0</v>
      </c>
    </row>
    <row r="30" spans="1:15" x14ac:dyDescent="0.25">
      <c r="A30" s="77" t="s">
        <v>155</v>
      </c>
      <c r="B30" s="78">
        <f t="shared" si="8"/>
        <v>0</v>
      </c>
      <c r="C30" s="78">
        <f t="shared" si="1"/>
        <v>0</v>
      </c>
      <c r="D30" s="78">
        <f t="shared" si="2"/>
        <v>0</v>
      </c>
      <c r="E30" s="78">
        <f t="shared" si="0"/>
        <v>0</v>
      </c>
      <c r="F30" s="79">
        <f t="shared" si="3"/>
        <v>0</v>
      </c>
      <c r="J30" s="77" t="s">
        <v>155</v>
      </c>
      <c r="K30" s="78">
        <f t="shared" si="9"/>
        <v>-8.1854523159563541E-12</v>
      </c>
      <c r="L30" s="78">
        <f t="shared" si="4"/>
        <v>0</v>
      </c>
      <c r="M30" s="78">
        <f t="shared" si="10"/>
        <v>0</v>
      </c>
      <c r="N30" s="78">
        <f t="shared" si="6"/>
        <v>-8.1854523159563541E-12</v>
      </c>
      <c r="O30" s="79">
        <f t="shared" si="7"/>
        <v>0</v>
      </c>
    </row>
    <row r="31" spans="1:15" x14ac:dyDescent="0.25">
      <c r="A31" s="77" t="s">
        <v>156</v>
      </c>
      <c r="B31" s="78">
        <f t="shared" si="8"/>
        <v>0</v>
      </c>
      <c r="C31" s="78">
        <f t="shared" si="1"/>
        <v>0</v>
      </c>
      <c r="D31" s="78">
        <f t="shared" si="2"/>
        <v>0</v>
      </c>
      <c r="E31" s="78">
        <f t="shared" si="0"/>
        <v>0</v>
      </c>
      <c r="F31" s="79">
        <f t="shared" si="3"/>
        <v>0</v>
      </c>
      <c r="J31" s="77" t="s">
        <v>156</v>
      </c>
      <c r="K31" s="78">
        <f t="shared" si="9"/>
        <v>-8.1854523159563541E-12</v>
      </c>
      <c r="L31" s="78">
        <f t="shared" si="4"/>
        <v>0</v>
      </c>
      <c r="M31" s="78">
        <f t="shared" si="10"/>
        <v>0</v>
      </c>
      <c r="N31" s="78">
        <f t="shared" si="6"/>
        <v>-8.1854523159563541E-12</v>
      </c>
      <c r="O31" s="79">
        <f t="shared" si="7"/>
        <v>0</v>
      </c>
    </row>
    <row r="32" spans="1:15" x14ac:dyDescent="0.25">
      <c r="A32" s="77" t="s">
        <v>157</v>
      </c>
      <c r="B32" s="78">
        <f t="shared" si="8"/>
        <v>0</v>
      </c>
      <c r="C32" s="78">
        <f t="shared" si="1"/>
        <v>0</v>
      </c>
      <c r="D32" s="78">
        <f t="shared" si="2"/>
        <v>0</v>
      </c>
      <c r="E32" s="78">
        <f t="shared" si="0"/>
        <v>0</v>
      </c>
      <c r="F32" s="79">
        <f t="shared" si="3"/>
        <v>0</v>
      </c>
      <c r="J32" s="77" t="s">
        <v>157</v>
      </c>
      <c r="K32" s="78">
        <f t="shared" si="9"/>
        <v>-8.1854523159563541E-12</v>
      </c>
      <c r="L32" s="78">
        <f t="shared" si="4"/>
        <v>0</v>
      </c>
      <c r="M32" s="78">
        <f t="shared" si="10"/>
        <v>0</v>
      </c>
      <c r="N32" s="78">
        <f t="shared" si="6"/>
        <v>-8.1854523159563541E-12</v>
      </c>
      <c r="O32" s="79">
        <f t="shared" si="7"/>
        <v>0</v>
      </c>
    </row>
    <row r="33" spans="1:15" x14ac:dyDescent="0.25">
      <c r="A33" s="77" t="s">
        <v>158</v>
      </c>
      <c r="B33" s="78">
        <f t="shared" si="8"/>
        <v>0</v>
      </c>
      <c r="C33" s="78">
        <f t="shared" si="1"/>
        <v>0</v>
      </c>
      <c r="D33" s="78">
        <f t="shared" si="2"/>
        <v>0</v>
      </c>
      <c r="E33" s="78">
        <f t="shared" si="0"/>
        <v>0</v>
      </c>
      <c r="F33" s="79">
        <f t="shared" si="3"/>
        <v>0</v>
      </c>
      <c r="J33" s="77" t="s">
        <v>158</v>
      </c>
      <c r="K33" s="78">
        <f t="shared" si="9"/>
        <v>-8.1854523159563541E-12</v>
      </c>
      <c r="L33" s="78">
        <f t="shared" si="4"/>
        <v>0</v>
      </c>
      <c r="M33" s="78">
        <f t="shared" si="10"/>
        <v>0</v>
      </c>
      <c r="N33" s="78">
        <f t="shared" si="6"/>
        <v>-8.1854523159563541E-12</v>
      </c>
      <c r="O33" s="79">
        <f t="shared" si="7"/>
        <v>0</v>
      </c>
    </row>
    <row r="34" spans="1:15" x14ac:dyDescent="0.25">
      <c r="A34" s="77" t="s">
        <v>159</v>
      </c>
      <c r="B34" s="78">
        <f t="shared" si="8"/>
        <v>0</v>
      </c>
      <c r="C34" s="78">
        <f t="shared" si="1"/>
        <v>0</v>
      </c>
      <c r="D34" s="78">
        <f t="shared" si="2"/>
        <v>0</v>
      </c>
      <c r="E34" s="78">
        <f t="shared" si="0"/>
        <v>0</v>
      </c>
      <c r="F34" s="79">
        <f t="shared" si="3"/>
        <v>0</v>
      </c>
      <c r="J34" s="77" t="s">
        <v>159</v>
      </c>
      <c r="K34" s="78">
        <f t="shared" si="9"/>
        <v>-8.1854523159563541E-12</v>
      </c>
      <c r="L34" s="78">
        <f t="shared" si="4"/>
        <v>0</v>
      </c>
      <c r="M34" s="78">
        <f t="shared" si="10"/>
        <v>0</v>
      </c>
      <c r="N34" s="78">
        <f t="shared" si="6"/>
        <v>-8.1854523159563541E-12</v>
      </c>
      <c r="O34" s="79">
        <f t="shared" si="7"/>
        <v>0</v>
      </c>
    </row>
    <row r="35" spans="1:15" x14ac:dyDescent="0.25">
      <c r="A35" s="77" t="s">
        <v>160</v>
      </c>
      <c r="B35" s="78">
        <f t="shared" si="8"/>
        <v>0</v>
      </c>
      <c r="C35" s="78">
        <f t="shared" si="1"/>
        <v>0</v>
      </c>
      <c r="D35" s="78">
        <f t="shared" si="2"/>
        <v>0</v>
      </c>
      <c r="E35" s="78">
        <f t="shared" si="0"/>
        <v>0</v>
      </c>
      <c r="F35" s="79">
        <f t="shared" si="3"/>
        <v>0</v>
      </c>
      <c r="J35" s="77" t="s">
        <v>160</v>
      </c>
      <c r="K35" s="78">
        <f t="shared" si="9"/>
        <v>-8.1854523159563541E-12</v>
      </c>
      <c r="L35" s="78">
        <f t="shared" si="4"/>
        <v>0</v>
      </c>
      <c r="M35" s="78">
        <f t="shared" si="10"/>
        <v>0</v>
      </c>
      <c r="N35" s="78">
        <f t="shared" si="6"/>
        <v>-8.1854523159563541E-12</v>
      </c>
      <c r="O35" s="79">
        <f t="shared" si="7"/>
        <v>0</v>
      </c>
    </row>
    <row r="36" spans="1:15" x14ac:dyDescent="0.25">
      <c r="A36" s="77" t="s">
        <v>161</v>
      </c>
      <c r="B36" s="78">
        <f t="shared" si="8"/>
        <v>0</v>
      </c>
      <c r="C36" s="78">
        <f t="shared" si="1"/>
        <v>0</v>
      </c>
      <c r="D36" s="78">
        <f t="shared" si="2"/>
        <v>0</v>
      </c>
      <c r="E36" s="78">
        <f t="shared" si="0"/>
        <v>0</v>
      </c>
      <c r="F36" s="79">
        <f t="shared" si="3"/>
        <v>0</v>
      </c>
      <c r="J36" s="77" t="s">
        <v>161</v>
      </c>
      <c r="K36" s="78">
        <f t="shared" si="9"/>
        <v>-8.1854523159563541E-12</v>
      </c>
      <c r="L36" s="78">
        <f t="shared" si="4"/>
        <v>0</v>
      </c>
      <c r="M36" s="78">
        <f t="shared" si="10"/>
        <v>0</v>
      </c>
      <c r="N36" s="78">
        <f t="shared" si="6"/>
        <v>-8.1854523159563541E-12</v>
      </c>
      <c r="O36" s="79">
        <f t="shared" si="7"/>
        <v>0</v>
      </c>
    </row>
    <row r="37" spans="1:15" x14ac:dyDescent="0.25">
      <c r="A37" s="77" t="s">
        <v>162</v>
      </c>
      <c r="B37" s="78">
        <f t="shared" si="8"/>
        <v>0</v>
      </c>
      <c r="C37" s="78">
        <f t="shared" si="1"/>
        <v>0</v>
      </c>
      <c r="D37" s="78">
        <f t="shared" si="2"/>
        <v>0</v>
      </c>
      <c r="E37" s="78">
        <f t="shared" si="0"/>
        <v>0</v>
      </c>
      <c r="F37" s="79">
        <f t="shared" si="3"/>
        <v>0</v>
      </c>
      <c r="J37" s="77" t="s">
        <v>162</v>
      </c>
      <c r="K37" s="78">
        <f t="shared" si="9"/>
        <v>-8.1854523159563541E-12</v>
      </c>
      <c r="L37" s="78">
        <f t="shared" si="4"/>
        <v>0</v>
      </c>
      <c r="M37" s="78">
        <f t="shared" si="10"/>
        <v>0</v>
      </c>
      <c r="N37" s="78">
        <f t="shared" si="6"/>
        <v>-8.1854523159563541E-12</v>
      </c>
      <c r="O37" s="79">
        <f t="shared" si="7"/>
        <v>0</v>
      </c>
    </row>
    <row r="38" spans="1:15" x14ac:dyDescent="0.25">
      <c r="A38" s="77" t="s">
        <v>163</v>
      </c>
      <c r="B38" s="78">
        <f t="shared" si="8"/>
        <v>0</v>
      </c>
      <c r="C38" s="78">
        <f t="shared" si="1"/>
        <v>0</v>
      </c>
      <c r="D38" s="78">
        <f t="shared" si="2"/>
        <v>0</v>
      </c>
      <c r="E38" s="78">
        <f t="shared" si="0"/>
        <v>0</v>
      </c>
      <c r="F38" s="79">
        <f t="shared" si="3"/>
        <v>0</v>
      </c>
      <c r="J38" s="77" t="s">
        <v>163</v>
      </c>
      <c r="K38" s="78">
        <f t="shared" si="9"/>
        <v>-8.1854523159563541E-12</v>
      </c>
      <c r="L38" s="78">
        <f t="shared" si="4"/>
        <v>0</v>
      </c>
      <c r="M38" s="78">
        <f t="shared" si="10"/>
        <v>0</v>
      </c>
      <c r="N38" s="78">
        <f t="shared" si="6"/>
        <v>-8.1854523159563541E-12</v>
      </c>
      <c r="O38" s="79">
        <f t="shared" si="7"/>
        <v>0</v>
      </c>
    </row>
    <row r="39" spans="1:15" x14ac:dyDescent="0.25">
      <c r="A39" s="77" t="s">
        <v>164</v>
      </c>
      <c r="B39" s="78">
        <f t="shared" si="8"/>
        <v>0</v>
      </c>
      <c r="C39" s="78">
        <f t="shared" si="1"/>
        <v>0</v>
      </c>
      <c r="D39" s="78">
        <f t="shared" si="2"/>
        <v>0</v>
      </c>
      <c r="E39" s="78">
        <f t="shared" si="0"/>
        <v>0</v>
      </c>
      <c r="F39" s="79">
        <f t="shared" si="3"/>
        <v>0</v>
      </c>
      <c r="J39" s="77" t="s">
        <v>164</v>
      </c>
      <c r="K39" s="78">
        <f t="shared" si="9"/>
        <v>-8.1854523159563541E-12</v>
      </c>
      <c r="L39" s="78">
        <f t="shared" si="4"/>
        <v>0</v>
      </c>
      <c r="M39" s="78">
        <f t="shared" si="10"/>
        <v>0</v>
      </c>
      <c r="N39" s="78">
        <f t="shared" si="6"/>
        <v>-8.1854523159563541E-12</v>
      </c>
      <c r="O39" s="79">
        <f t="shared" si="7"/>
        <v>0</v>
      </c>
    </row>
    <row r="40" spans="1:15" x14ac:dyDescent="0.25">
      <c r="A40" s="77" t="s">
        <v>165</v>
      </c>
      <c r="B40" s="78">
        <f t="shared" si="8"/>
        <v>0</v>
      </c>
      <c r="C40" s="78">
        <f t="shared" si="1"/>
        <v>0</v>
      </c>
      <c r="D40" s="78">
        <f t="shared" si="2"/>
        <v>0</v>
      </c>
      <c r="E40" s="78">
        <f t="shared" si="0"/>
        <v>0</v>
      </c>
      <c r="F40" s="79">
        <f t="shared" si="3"/>
        <v>0</v>
      </c>
      <c r="J40" s="77" t="s">
        <v>165</v>
      </c>
      <c r="K40" s="78">
        <f t="shared" si="9"/>
        <v>-8.1854523159563541E-12</v>
      </c>
      <c r="L40" s="78">
        <f t="shared" si="4"/>
        <v>0</v>
      </c>
      <c r="M40" s="78">
        <f t="shared" si="10"/>
        <v>0</v>
      </c>
      <c r="N40" s="78">
        <f t="shared" si="6"/>
        <v>-8.1854523159563541E-12</v>
      </c>
      <c r="O40" s="79">
        <f t="shared" si="7"/>
        <v>0</v>
      </c>
    </row>
    <row r="41" spans="1:15" x14ac:dyDescent="0.25">
      <c r="A41" s="77" t="s">
        <v>166</v>
      </c>
      <c r="B41" s="78">
        <f t="shared" si="8"/>
        <v>0</v>
      </c>
      <c r="C41" s="78">
        <f t="shared" si="1"/>
        <v>0</v>
      </c>
      <c r="D41" s="78">
        <f t="shared" si="2"/>
        <v>0</v>
      </c>
      <c r="E41" s="78">
        <f t="shared" si="0"/>
        <v>0</v>
      </c>
      <c r="F41" s="79">
        <f t="shared" si="3"/>
        <v>0</v>
      </c>
      <c r="J41" s="77" t="s">
        <v>166</v>
      </c>
      <c r="K41" s="78">
        <f t="shared" si="9"/>
        <v>-8.1854523159563541E-12</v>
      </c>
      <c r="L41" s="78">
        <f t="shared" si="4"/>
        <v>0</v>
      </c>
      <c r="M41" s="78">
        <f t="shared" si="10"/>
        <v>0</v>
      </c>
      <c r="N41" s="78">
        <f t="shared" si="6"/>
        <v>-8.1854523159563541E-12</v>
      </c>
      <c r="O41" s="79">
        <f t="shared" si="7"/>
        <v>0</v>
      </c>
    </row>
    <row r="42" spans="1:15" x14ac:dyDescent="0.25">
      <c r="A42" s="77" t="s">
        <v>167</v>
      </c>
      <c r="B42" s="78">
        <f t="shared" si="8"/>
        <v>0</v>
      </c>
      <c r="C42" s="78">
        <f t="shared" si="1"/>
        <v>0</v>
      </c>
      <c r="D42" s="78">
        <f t="shared" si="2"/>
        <v>0</v>
      </c>
      <c r="E42" s="78">
        <f t="shared" si="0"/>
        <v>0</v>
      </c>
      <c r="F42" s="79">
        <f t="shared" si="3"/>
        <v>0</v>
      </c>
      <c r="J42" s="77" t="s">
        <v>167</v>
      </c>
      <c r="K42" s="78">
        <f t="shared" si="9"/>
        <v>-8.1854523159563541E-12</v>
      </c>
      <c r="L42" s="78">
        <f t="shared" si="4"/>
        <v>0</v>
      </c>
      <c r="M42" s="78">
        <f t="shared" si="10"/>
        <v>0</v>
      </c>
      <c r="N42" s="78">
        <f t="shared" si="6"/>
        <v>-8.1854523159563541E-12</v>
      </c>
      <c r="O42" s="79">
        <f t="shared" si="7"/>
        <v>0</v>
      </c>
    </row>
    <row r="43" spans="1:15" x14ac:dyDescent="0.25">
      <c r="A43" s="77" t="s">
        <v>168</v>
      </c>
      <c r="B43" s="78">
        <f t="shared" si="8"/>
        <v>0</v>
      </c>
      <c r="C43" s="78">
        <f t="shared" si="1"/>
        <v>0</v>
      </c>
      <c r="D43" s="78">
        <f t="shared" si="2"/>
        <v>0</v>
      </c>
      <c r="E43" s="78">
        <f t="shared" si="0"/>
        <v>0</v>
      </c>
      <c r="F43" s="79">
        <f t="shared" si="3"/>
        <v>0</v>
      </c>
      <c r="J43" s="77" t="s">
        <v>168</v>
      </c>
      <c r="K43" s="78">
        <f t="shared" si="9"/>
        <v>-8.1854523159563541E-12</v>
      </c>
      <c r="L43" s="78">
        <f t="shared" si="4"/>
        <v>0</v>
      </c>
      <c r="M43" s="78">
        <f t="shared" si="10"/>
        <v>0</v>
      </c>
      <c r="N43" s="78">
        <f t="shared" si="6"/>
        <v>-8.1854523159563541E-12</v>
      </c>
      <c r="O43" s="79">
        <f t="shared" si="7"/>
        <v>0</v>
      </c>
    </row>
    <row r="44" spans="1:15" x14ac:dyDescent="0.25">
      <c r="A44" s="77" t="s">
        <v>169</v>
      </c>
      <c r="B44" s="78">
        <f t="shared" si="8"/>
        <v>0</v>
      </c>
      <c r="C44" s="78">
        <f t="shared" si="1"/>
        <v>0</v>
      </c>
      <c r="D44" s="78">
        <f t="shared" si="2"/>
        <v>0</v>
      </c>
      <c r="E44" s="78">
        <f t="shared" si="0"/>
        <v>0</v>
      </c>
      <c r="F44" s="79">
        <f t="shared" si="3"/>
        <v>0</v>
      </c>
      <c r="J44" s="77" t="s">
        <v>169</v>
      </c>
      <c r="K44" s="78">
        <f t="shared" si="9"/>
        <v>-8.1854523159563541E-12</v>
      </c>
      <c r="L44" s="78">
        <f t="shared" si="4"/>
        <v>0</v>
      </c>
      <c r="M44" s="78">
        <f t="shared" si="10"/>
        <v>0</v>
      </c>
      <c r="N44" s="78">
        <f t="shared" si="6"/>
        <v>-8.1854523159563541E-12</v>
      </c>
      <c r="O44" s="79">
        <f t="shared" si="7"/>
        <v>0</v>
      </c>
    </row>
    <row r="45" spans="1:15" x14ac:dyDescent="0.25">
      <c r="A45" s="77" t="s">
        <v>170</v>
      </c>
      <c r="B45" s="78">
        <f t="shared" si="8"/>
        <v>0</v>
      </c>
      <c r="C45" s="78">
        <f t="shared" si="1"/>
        <v>0</v>
      </c>
      <c r="D45" s="78">
        <f t="shared" si="2"/>
        <v>0</v>
      </c>
      <c r="E45" s="78">
        <f t="shared" si="0"/>
        <v>0</v>
      </c>
      <c r="F45" s="79">
        <f t="shared" si="3"/>
        <v>0</v>
      </c>
      <c r="J45" s="77" t="s">
        <v>170</v>
      </c>
      <c r="K45" s="78">
        <f t="shared" si="9"/>
        <v>-8.1854523159563541E-12</v>
      </c>
      <c r="L45" s="78">
        <f t="shared" si="4"/>
        <v>0</v>
      </c>
      <c r="M45" s="78">
        <f t="shared" si="10"/>
        <v>0</v>
      </c>
      <c r="N45" s="78">
        <f t="shared" si="6"/>
        <v>-8.1854523159563541E-12</v>
      </c>
      <c r="O45" s="79">
        <f t="shared" si="7"/>
        <v>0</v>
      </c>
    </row>
    <row r="46" spans="1:15" x14ac:dyDescent="0.25">
      <c r="A46" s="77" t="s">
        <v>171</v>
      </c>
      <c r="B46" s="78">
        <f t="shared" si="8"/>
        <v>0</v>
      </c>
      <c r="C46" s="78">
        <f t="shared" si="1"/>
        <v>0</v>
      </c>
      <c r="D46" s="78">
        <f t="shared" si="2"/>
        <v>0</v>
      </c>
      <c r="E46" s="78">
        <f t="shared" si="0"/>
        <v>0</v>
      </c>
      <c r="F46" s="79">
        <f t="shared" si="3"/>
        <v>0</v>
      </c>
      <c r="J46" s="77" t="s">
        <v>171</v>
      </c>
      <c r="K46" s="78">
        <f t="shared" si="9"/>
        <v>-8.1854523159563541E-12</v>
      </c>
      <c r="L46" s="78">
        <f t="shared" si="4"/>
        <v>0</v>
      </c>
      <c r="M46" s="78">
        <f t="shared" si="10"/>
        <v>0</v>
      </c>
      <c r="N46" s="78">
        <f t="shared" si="6"/>
        <v>-8.1854523159563541E-12</v>
      </c>
      <c r="O46" s="79">
        <f t="shared" si="7"/>
        <v>0</v>
      </c>
    </row>
    <row r="47" spans="1:15" x14ac:dyDescent="0.25">
      <c r="A47" s="77" t="s">
        <v>172</v>
      </c>
      <c r="B47" s="78">
        <f t="shared" si="8"/>
        <v>0</v>
      </c>
      <c r="C47" s="78">
        <f t="shared" si="1"/>
        <v>0</v>
      </c>
      <c r="D47" s="78">
        <f t="shared" si="2"/>
        <v>0</v>
      </c>
      <c r="E47" s="78">
        <f t="shared" si="0"/>
        <v>0</v>
      </c>
      <c r="F47" s="79">
        <f t="shared" si="3"/>
        <v>0</v>
      </c>
      <c r="J47" s="77" t="s">
        <v>172</v>
      </c>
      <c r="K47" s="78">
        <f t="shared" si="9"/>
        <v>-8.1854523159563541E-12</v>
      </c>
      <c r="L47" s="78">
        <f t="shared" si="4"/>
        <v>0</v>
      </c>
      <c r="M47" s="78">
        <f t="shared" si="10"/>
        <v>0</v>
      </c>
      <c r="N47" s="78">
        <f t="shared" si="6"/>
        <v>-8.1854523159563541E-12</v>
      </c>
      <c r="O47" s="79">
        <f t="shared" si="7"/>
        <v>0</v>
      </c>
    </row>
    <row r="48" spans="1:15" x14ac:dyDescent="0.25">
      <c r="A48" s="77" t="s">
        <v>173</v>
      </c>
      <c r="B48" s="78">
        <f t="shared" si="8"/>
        <v>0</v>
      </c>
      <c r="C48" s="78">
        <f t="shared" si="1"/>
        <v>0</v>
      </c>
      <c r="D48" s="78">
        <f t="shared" si="2"/>
        <v>0</v>
      </c>
      <c r="E48" s="78">
        <f t="shared" si="0"/>
        <v>0</v>
      </c>
      <c r="F48" s="79">
        <f t="shared" si="3"/>
        <v>0</v>
      </c>
      <c r="J48" s="77" t="s">
        <v>173</v>
      </c>
      <c r="K48" s="78">
        <f t="shared" si="9"/>
        <v>-8.1854523159563541E-12</v>
      </c>
      <c r="L48" s="78">
        <f t="shared" si="4"/>
        <v>0</v>
      </c>
      <c r="M48" s="78">
        <f t="shared" si="10"/>
        <v>0</v>
      </c>
      <c r="N48" s="78">
        <f t="shared" si="6"/>
        <v>-8.1854523159563541E-12</v>
      </c>
      <c r="O48" s="79">
        <f t="shared" si="7"/>
        <v>0</v>
      </c>
    </row>
    <row r="49" spans="1:15" x14ac:dyDescent="0.25">
      <c r="A49" s="77" t="s">
        <v>174</v>
      </c>
      <c r="B49" s="78">
        <f t="shared" si="8"/>
        <v>0</v>
      </c>
      <c r="C49" s="78">
        <f t="shared" si="1"/>
        <v>0</v>
      </c>
      <c r="D49" s="78">
        <f t="shared" si="2"/>
        <v>0</v>
      </c>
      <c r="E49" s="78">
        <f t="shared" si="0"/>
        <v>0</v>
      </c>
      <c r="F49" s="79">
        <f t="shared" si="3"/>
        <v>0</v>
      </c>
      <c r="J49" s="77" t="s">
        <v>174</v>
      </c>
      <c r="K49" s="78">
        <f t="shared" si="9"/>
        <v>-8.1854523159563541E-12</v>
      </c>
      <c r="L49" s="78">
        <f t="shared" si="4"/>
        <v>0</v>
      </c>
      <c r="M49" s="78">
        <f t="shared" si="10"/>
        <v>0</v>
      </c>
      <c r="N49" s="78">
        <f t="shared" si="6"/>
        <v>-8.1854523159563541E-12</v>
      </c>
      <c r="O49" s="79">
        <f t="shared" si="7"/>
        <v>0</v>
      </c>
    </row>
    <row r="50" spans="1:15" x14ac:dyDescent="0.25">
      <c r="A50" s="77" t="s">
        <v>175</v>
      </c>
      <c r="B50" s="78">
        <f t="shared" si="8"/>
        <v>0</v>
      </c>
      <c r="C50" s="78">
        <f t="shared" si="1"/>
        <v>0</v>
      </c>
      <c r="D50" s="78">
        <f t="shared" si="2"/>
        <v>0</v>
      </c>
      <c r="E50" s="78">
        <f t="shared" si="0"/>
        <v>0</v>
      </c>
      <c r="F50" s="79">
        <f t="shared" si="3"/>
        <v>0</v>
      </c>
      <c r="J50" s="77" t="s">
        <v>175</v>
      </c>
      <c r="K50" s="78">
        <f t="shared" si="9"/>
        <v>-8.1854523159563541E-12</v>
      </c>
      <c r="L50" s="78">
        <f t="shared" si="4"/>
        <v>0</v>
      </c>
      <c r="M50" s="78">
        <f t="shared" si="10"/>
        <v>0</v>
      </c>
      <c r="N50" s="78">
        <f t="shared" si="6"/>
        <v>-8.1854523159563541E-12</v>
      </c>
      <c r="O50" s="79">
        <f t="shared" si="7"/>
        <v>0</v>
      </c>
    </row>
    <row r="51" spans="1:15" x14ac:dyDescent="0.25">
      <c r="A51" s="77" t="s">
        <v>176</v>
      </c>
      <c r="B51" s="78">
        <f t="shared" si="8"/>
        <v>0</v>
      </c>
      <c r="C51" s="78">
        <f t="shared" si="1"/>
        <v>0</v>
      </c>
      <c r="D51" s="78">
        <f t="shared" si="2"/>
        <v>0</v>
      </c>
      <c r="E51" s="78">
        <f t="shared" si="0"/>
        <v>0</v>
      </c>
      <c r="F51" s="79">
        <f t="shared" si="3"/>
        <v>0</v>
      </c>
      <c r="J51" s="77" t="s">
        <v>176</v>
      </c>
      <c r="K51" s="78">
        <f t="shared" si="9"/>
        <v>-8.1854523159563541E-12</v>
      </c>
      <c r="L51" s="78">
        <f t="shared" si="4"/>
        <v>0</v>
      </c>
      <c r="M51" s="78">
        <f t="shared" si="10"/>
        <v>0</v>
      </c>
      <c r="N51" s="78">
        <f t="shared" si="6"/>
        <v>-8.1854523159563541E-12</v>
      </c>
      <c r="O51" s="79">
        <f t="shared" si="7"/>
        <v>0</v>
      </c>
    </row>
    <row r="52" spans="1:15" x14ac:dyDescent="0.25">
      <c r="A52" s="77" t="s">
        <v>177</v>
      </c>
      <c r="B52" s="78">
        <f t="shared" si="8"/>
        <v>0</v>
      </c>
      <c r="C52" s="78">
        <f t="shared" si="1"/>
        <v>0</v>
      </c>
      <c r="D52" s="78">
        <f t="shared" si="2"/>
        <v>0</v>
      </c>
      <c r="E52" s="78">
        <f t="shared" si="0"/>
        <v>0</v>
      </c>
      <c r="F52" s="79">
        <f t="shared" si="3"/>
        <v>0</v>
      </c>
      <c r="J52" s="77" t="s">
        <v>177</v>
      </c>
      <c r="K52" s="78">
        <f t="shared" si="9"/>
        <v>-8.1854523159563541E-12</v>
      </c>
      <c r="L52" s="78">
        <f t="shared" si="4"/>
        <v>0</v>
      </c>
      <c r="M52" s="78">
        <f t="shared" si="10"/>
        <v>0</v>
      </c>
      <c r="N52" s="78">
        <f t="shared" si="6"/>
        <v>-8.1854523159563541E-12</v>
      </c>
      <c r="O52" s="79">
        <f t="shared" si="7"/>
        <v>0</v>
      </c>
    </row>
    <row r="53" spans="1:15" x14ac:dyDescent="0.25">
      <c r="A53" s="77" t="s">
        <v>178</v>
      </c>
      <c r="B53" s="78">
        <f t="shared" si="8"/>
        <v>0</v>
      </c>
      <c r="C53" s="78">
        <f t="shared" si="1"/>
        <v>0</v>
      </c>
      <c r="D53" s="78">
        <f t="shared" si="2"/>
        <v>0</v>
      </c>
      <c r="E53" s="78">
        <f t="shared" si="0"/>
        <v>0</v>
      </c>
      <c r="F53" s="79">
        <f t="shared" si="3"/>
        <v>0</v>
      </c>
      <c r="J53" s="77" t="s">
        <v>178</v>
      </c>
      <c r="K53" s="78">
        <f t="shared" si="9"/>
        <v>-8.1854523159563541E-12</v>
      </c>
      <c r="L53" s="78">
        <f t="shared" si="4"/>
        <v>0</v>
      </c>
      <c r="M53" s="78">
        <f t="shared" si="10"/>
        <v>0</v>
      </c>
      <c r="N53" s="78">
        <f t="shared" si="6"/>
        <v>-8.1854523159563541E-12</v>
      </c>
      <c r="O53" s="79">
        <f t="shared" si="7"/>
        <v>0</v>
      </c>
    </row>
    <row r="54" spans="1:15" x14ac:dyDescent="0.25">
      <c r="A54" s="77" t="s">
        <v>179</v>
      </c>
      <c r="B54" s="78">
        <f t="shared" si="8"/>
        <v>0</v>
      </c>
      <c r="C54" s="78">
        <f t="shared" si="1"/>
        <v>0</v>
      </c>
      <c r="D54" s="78">
        <f t="shared" si="2"/>
        <v>0</v>
      </c>
      <c r="E54" s="78">
        <f t="shared" si="0"/>
        <v>0</v>
      </c>
      <c r="F54" s="79">
        <f t="shared" si="3"/>
        <v>0</v>
      </c>
      <c r="J54" s="77" t="s">
        <v>179</v>
      </c>
      <c r="K54" s="78">
        <f t="shared" si="9"/>
        <v>-8.1854523159563541E-12</v>
      </c>
      <c r="L54" s="78">
        <f t="shared" si="4"/>
        <v>0</v>
      </c>
      <c r="M54" s="78">
        <f t="shared" si="10"/>
        <v>0</v>
      </c>
      <c r="N54" s="78">
        <f t="shared" si="6"/>
        <v>-8.1854523159563541E-12</v>
      </c>
      <c r="O54" s="79">
        <f t="shared" si="7"/>
        <v>0</v>
      </c>
    </row>
    <row r="55" spans="1:15" x14ac:dyDescent="0.25">
      <c r="A55" s="77" t="s">
        <v>180</v>
      </c>
      <c r="B55" s="78">
        <f t="shared" si="8"/>
        <v>0</v>
      </c>
      <c r="C55" s="78">
        <f t="shared" si="1"/>
        <v>0</v>
      </c>
      <c r="D55" s="78">
        <f t="shared" si="2"/>
        <v>0</v>
      </c>
      <c r="E55" s="78">
        <f t="shared" si="0"/>
        <v>0</v>
      </c>
      <c r="F55" s="79">
        <f t="shared" si="3"/>
        <v>0</v>
      </c>
      <c r="J55" s="77" t="s">
        <v>180</v>
      </c>
      <c r="K55" s="78">
        <f t="shared" si="9"/>
        <v>-8.1854523159563541E-12</v>
      </c>
      <c r="L55" s="78">
        <f t="shared" si="4"/>
        <v>0</v>
      </c>
      <c r="M55" s="78">
        <f t="shared" si="10"/>
        <v>0</v>
      </c>
      <c r="N55" s="78">
        <f t="shared" si="6"/>
        <v>-8.1854523159563541E-12</v>
      </c>
      <c r="O55" s="79">
        <f t="shared" si="7"/>
        <v>0</v>
      </c>
    </row>
    <row r="56" spans="1:15" x14ac:dyDescent="0.25">
      <c r="A56" s="77" t="s">
        <v>181</v>
      </c>
      <c r="B56" s="78">
        <f t="shared" si="8"/>
        <v>0</v>
      </c>
      <c r="C56" s="78">
        <f t="shared" si="1"/>
        <v>0</v>
      </c>
      <c r="D56" s="78">
        <f t="shared" si="2"/>
        <v>0</v>
      </c>
      <c r="E56" s="78">
        <f t="shared" si="0"/>
        <v>0</v>
      </c>
      <c r="F56" s="79">
        <f t="shared" si="3"/>
        <v>0</v>
      </c>
      <c r="J56" s="77" t="s">
        <v>181</v>
      </c>
      <c r="K56" s="78">
        <f t="shared" si="9"/>
        <v>-8.1854523159563541E-12</v>
      </c>
      <c r="L56" s="78">
        <f t="shared" si="4"/>
        <v>0</v>
      </c>
      <c r="M56" s="78">
        <f t="shared" si="10"/>
        <v>0</v>
      </c>
      <c r="N56" s="78">
        <f t="shared" si="6"/>
        <v>-8.1854523159563541E-12</v>
      </c>
      <c r="O56" s="79">
        <f t="shared" si="7"/>
        <v>0</v>
      </c>
    </row>
    <row r="57" spans="1:15" x14ac:dyDescent="0.25">
      <c r="A57" s="77" t="s">
        <v>182</v>
      </c>
      <c r="B57" s="78">
        <f t="shared" si="8"/>
        <v>0</v>
      </c>
      <c r="C57" s="78">
        <f t="shared" si="1"/>
        <v>0</v>
      </c>
      <c r="D57" s="78">
        <f t="shared" si="2"/>
        <v>0</v>
      </c>
      <c r="E57" s="78">
        <f t="shared" si="0"/>
        <v>0</v>
      </c>
      <c r="F57" s="79">
        <f t="shared" si="3"/>
        <v>0</v>
      </c>
      <c r="J57" s="77" t="s">
        <v>182</v>
      </c>
      <c r="K57" s="78">
        <f t="shared" si="9"/>
        <v>-8.1854523159563541E-12</v>
      </c>
      <c r="L57" s="78">
        <f t="shared" si="4"/>
        <v>0</v>
      </c>
      <c r="M57" s="78">
        <f t="shared" si="10"/>
        <v>0</v>
      </c>
      <c r="N57" s="78">
        <f t="shared" si="6"/>
        <v>-8.1854523159563541E-12</v>
      </c>
      <c r="O57" s="79">
        <f t="shared" si="7"/>
        <v>0</v>
      </c>
    </row>
    <row r="58" spans="1:15" x14ac:dyDescent="0.25">
      <c r="A58" s="77" t="s">
        <v>183</v>
      </c>
      <c r="B58" s="78">
        <f t="shared" si="8"/>
        <v>0</v>
      </c>
      <c r="C58" s="78">
        <f t="shared" si="1"/>
        <v>0</v>
      </c>
      <c r="D58" s="78">
        <f t="shared" si="2"/>
        <v>0</v>
      </c>
      <c r="E58" s="78">
        <f t="shared" si="0"/>
        <v>0</v>
      </c>
      <c r="F58" s="79">
        <f t="shared" si="3"/>
        <v>0</v>
      </c>
      <c r="J58" s="77" t="s">
        <v>183</v>
      </c>
      <c r="K58" s="78">
        <f t="shared" si="9"/>
        <v>-8.1854523159563541E-12</v>
      </c>
      <c r="L58" s="78">
        <f t="shared" si="4"/>
        <v>0</v>
      </c>
      <c r="M58" s="78">
        <f t="shared" si="10"/>
        <v>0</v>
      </c>
      <c r="N58" s="78">
        <f t="shared" si="6"/>
        <v>-8.1854523159563541E-12</v>
      </c>
      <c r="O58" s="79">
        <f t="shared" si="7"/>
        <v>0</v>
      </c>
    </row>
    <row r="59" spans="1:15" x14ac:dyDescent="0.25">
      <c r="B59" s="80"/>
      <c r="C59" s="80"/>
      <c r="D59" s="80"/>
      <c r="E59" s="80"/>
      <c r="F59" s="80"/>
      <c r="K59" s="80"/>
      <c r="L59" s="80"/>
      <c r="M59" s="80"/>
      <c r="N59" s="80"/>
      <c r="O59" s="80"/>
    </row>
    <row r="60" spans="1:15" x14ac:dyDescent="0.25">
      <c r="B60" s="80"/>
      <c r="C60" s="80"/>
      <c r="D60" s="80"/>
      <c r="E60" s="80"/>
      <c r="F60" s="80"/>
      <c r="K60" s="80"/>
      <c r="L60" s="80"/>
      <c r="M60" s="80"/>
      <c r="N60" s="80"/>
      <c r="O60" s="80"/>
    </row>
    <row r="61" spans="1:15" x14ac:dyDescent="0.25">
      <c r="B61" s="80"/>
      <c r="C61" s="80"/>
      <c r="D61" s="80"/>
      <c r="E61" s="80"/>
      <c r="F61" s="80"/>
      <c r="K61" s="80"/>
      <c r="L61" s="80"/>
      <c r="M61" s="80"/>
      <c r="N61" s="80"/>
      <c r="O61" s="80"/>
    </row>
    <row r="62" spans="1:15" x14ac:dyDescent="0.25">
      <c r="B62" s="80"/>
      <c r="C62" s="80"/>
      <c r="D62" s="80"/>
      <c r="E62" s="80"/>
      <c r="F62" s="80"/>
      <c r="K62" s="80"/>
      <c r="L62" s="80"/>
      <c r="M62" s="80"/>
      <c r="N62" s="80"/>
      <c r="O62" s="80"/>
    </row>
    <row r="63" spans="1:15" x14ac:dyDescent="0.25">
      <c r="B63" s="80"/>
      <c r="C63" s="80"/>
      <c r="D63" s="80"/>
      <c r="E63" s="80"/>
      <c r="F63" s="80"/>
      <c r="K63" s="80"/>
      <c r="L63" s="80"/>
      <c r="M63" s="80"/>
      <c r="N63" s="80"/>
      <c r="O63" s="80"/>
    </row>
    <row r="64" spans="1:15" x14ac:dyDescent="0.25">
      <c r="B64" s="80"/>
      <c r="C64" s="80"/>
      <c r="D64" s="80"/>
      <c r="E64" s="80"/>
      <c r="F64" s="80"/>
      <c r="K64" s="80"/>
      <c r="L64" s="80"/>
      <c r="M64" s="80"/>
      <c r="N64" s="80"/>
      <c r="O64" s="80"/>
    </row>
    <row r="65" spans="2:15" x14ac:dyDescent="0.25">
      <c r="B65" s="80"/>
      <c r="C65" s="80"/>
      <c r="D65" s="80"/>
      <c r="E65" s="80"/>
      <c r="F65" s="80"/>
      <c r="K65" s="80"/>
      <c r="L65" s="80"/>
      <c r="M65" s="80"/>
      <c r="N65" s="80"/>
      <c r="O65" s="80"/>
    </row>
    <row r="66" spans="2:15" x14ac:dyDescent="0.25">
      <c r="B66" s="80"/>
      <c r="C66" s="80"/>
      <c r="D66" s="80"/>
      <c r="E66" s="80"/>
      <c r="F66" s="80"/>
      <c r="K66" s="80"/>
      <c r="L66" s="80"/>
      <c r="M66" s="80"/>
      <c r="N66" s="80"/>
      <c r="O66" s="80"/>
    </row>
    <row r="67" spans="2:15" x14ac:dyDescent="0.25">
      <c r="B67" s="80"/>
      <c r="C67" s="80"/>
      <c r="D67" s="80"/>
      <c r="E67" s="80"/>
      <c r="F67" s="80"/>
      <c r="K67" s="80"/>
      <c r="L67" s="80"/>
      <c r="M67" s="80"/>
      <c r="N67" s="80"/>
      <c r="O67" s="80"/>
    </row>
    <row r="68" spans="2:15" x14ac:dyDescent="0.25">
      <c r="B68" s="80"/>
      <c r="C68" s="80"/>
      <c r="D68" s="80"/>
      <c r="E68" s="80"/>
      <c r="F68" s="80"/>
      <c r="K68" s="80"/>
      <c r="L68" s="80"/>
      <c r="M68" s="80"/>
      <c r="N68" s="80"/>
      <c r="O68" s="80"/>
    </row>
    <row r="69" spans="2:15" x14ac:dyDescent="0.25">
      <c r="B69" s="80"/>
      <c r="C69" s="80"/>
      <c r="D69" s="80"/>
      <c r="E69" s="80"/>
      <c r="F69" s="80"/>
      <c r="K69" s="80"/>
      <c r="L69" s="80"/>
      <c r="M69" s="80"/>
      <c r="N69" s="80"/>
      <c r="O69" s="80"/>
    </row>
    <row r="70" spans="2:15" x14ac:dyDescent="0.25">
      <c r="B70" s="80"/>
      <c r="C70" s="80"/>
      <c r="D70" s="80"/>
      <c r="E70" s="80"/>
      <c r="F70" s="80"/>
      <c r="K70" s="80"/>
      <c r="L70" s="80"/>
      <c r="M70" s="80"/>
      <c r="N70" s="80"/>
      <c r="O70" s="80"/>
    </row>
    <row r="71" spans="2:15" x14ac:dyDescent="0.25">
      <c r="B71" s="80"/>
      <c r="C71" s="80"/>
      <c r="D71" s="80"/>
      <c r="E71" s="80"/>
      <c r="F71" s="80"/>
      <c r="K71" s="80"/>
      <c r="L71" s="80"/>
      <c r="M71" s="80"/>
      <c r="N71" s="80"/>
      <c r="O71" s="80"/>
    </row>
    <row r="72" spans="2:15" x14ac:dyDescent="0.25">
      <c r="B72" s="80"/>
      <c r="C72" s="80"/>
      <c r="D72" s="80"/>
      <c r="E72" s="80"/>
      <c r="F72" s="80"/>
      <c r="K72" s="80"/>
      <c r="L72" s="80"/>
      <c r="M72" s="80"/>
      <c r="N72" s="80"/>
      <c r="O72" s="80"/>
    </row>
    <row r="73" spans="2:15" x14ac:dyDescent="0.25">
      <c r="B73" s="80"/>
      <c r="C73" s="80"/>
      <c r="D73" s="80"/>
      <c r="E73" s="80"/>
      <c r="F73" s="80"/>
      <c r="K73" s="80"/>
      <c r="L73" s="80"/>
      <c r="M73" s="80"/>
      <c r="N73" s="80"/>
      <c r="O73" s="80"/>
    </row>
    <row r="74" spans="2:15" x14ac:dyDescent="0.25">
      <c r="B74" s="80"/>
      <c r="C74" s="80"/>
      <c r="D74" s="80"/>
      <c r="E74" s="80"/>
      <c r="F74" s="80"/>
      <c r="K74" s="80"/>
      <c r="L74" s="80"/>
      <c r="M74" s="80"/>
      <c r="N74" s="80"/>
      <c r="O74" s="80"/>
    </row>
    <row r="75" spans="2:15" x14ac:dyDescent="0.25">
      <c r="B75" s="80"/>
      <c r="C75" s="80"/>
      <c r="D75" s="80"/>
      <c r="E75" s="80"/>
      <c r="F75" s="80"/>
      <c r="K75" s="80"/>
      <c r="L75" s="80"/>
      <c r="M75" s="80"/>
      <c r="N75" s="80"/>
      <c r="O75" s="80"/>
    </row>
    <row r="76" spans="2:15" x14ac:dyDescent="0.25">
      <c r="B76" s="80"/>
      <c r="C76" s="80"/>
      <c r="D76" s="80"/>
      <c r="E76" s="80"/>
      <c r="F76" s="80"/>
      <c r="K76" s="80"/>
      <c r="L76" s="80"/>
      <c r="M76" s="80"/>
      <c r="N76" s="80"/>
      <c r="O76" s="80"/>
    </row>
    <row r="77" spans="2:15" x14ac:dyDescent="0.25">
      <c r="B77" s="80"/>
      <c r="C77" s="80"/>
      <c r="D77" s="80"/>
      <c r="E77" s="80"/>
      <c r="F77" s="80"/>
      <c r="K77" s="80"/>
      <c r="L77" s="80"/>
      <c r="M77" s="80"/>
      <c r="N77" s="80"/>
      <c r="O77" s="80"/>
    </row>
    <row r="78" spans="2:15" x14ac:dyDescent="0.25">
      <c r="B78" s="80"/>
      <c r="C78" s="80"/>
      <c r="D78" s="80"/>
      <c r="E78" s="80"/>
      <c r="F78" s="80"/>
      <c r="K78" s="80"/>
      <c r="L78" s="80"/>
      <c r="M78" s="80"/>
      <c r="N78" s="80"/>
      <c r="O78" s="80"/>
    </row>
    <row r="79" spans="2:15" x14ac:dyDescent="0.25">
      <c r="B79" s="80"/>
      <c r="C79" s="80"/>
      <c r="D79" s="80"/>
      <c r="E79" s="80"/>
      <c r="F79" s="80"/>
      <c r="K79" s="80"/>
      <c r="L79" s="80"/>
      <c r="M79" s="80"/>
      <c r="N79" s="80"/>
      <c r="O79" s="80"/>
    </row>
    <row r="80" spans="2:15" x14ac:dyDescent="0.25">
      <c r="B80" s="80"/>
      <c r="C80" s="80"/>
      <c r="D80" s="80"/>
      <c r="E80" s="80"/>
      <c r="F80" s="80"/>
      <c r="K80" s="80"/>
      <c r="L80" s="80"/>
      <c r="M80" s="80"/>
      <c r="N80" s="80"/>
      <c r="O80" s="80"/>
    </row>
    <row r="81" spans="2:15" x14ac:dyDescent="0.25">
      <c r="B81" s="80"/>
      <c r="C81" s="80"/>
      <c r="D81" s="80"/>
      <c r="E81" s="80"/>
      <c r="F81" s="80"/>
      <c r="K81" s="80"/>
      <c r="L81" s="80"/>
      <c r="M81" s="80"/>
      <c r="N81" s="80"/>
      <c r="O81" s="80"/>
    </row>
    <row r="82" spans="2:15" x14ac:dyDescent="0.25">
      <c r="B82" s="80"/>
      <c r="C82" s="80"/>
      <c r="D82" s="80"/>
      <c r="E82" s="80"/>
      <c r="F82" s="80"/>
      <c r="K82" s="80"/>
      <c r="L82" s="80"/>
      <c r="M82" s="80"/>
      <c r="N82" s="80"/>
      <c r="O82" s="80"/>
    </row>
    <row r="83" spans="2:15" x14ac:dyDescent="0.25">
      <c r="B83" s="80"/>
      <c r="C83" s="80"/>
      <c r="D83" s="80"/>
      <c r="E83" s="80"/>
      <c r="F83" s="80"/>
      <c r="K83" s="80"/>
      <c r="L83" s="80"/>
      <c r="M83" s="80"/>
      <c r="N83" s="80"/>
      <c r="O83" s="80"/>
    </row>
    <row r="84" spans="2:15" x14ac:dyDescent="0.25">
      <c r="B84" s="80"/>
      <c r="C84" s="80"/>
      <c r="D84" s="80"/>
      <c r="E84" s="80"/>
      <c r="F84" s="80"/>
      <c r="K84" s="80"/>
      <c r="L84" s="80"/>
      <c r="M84" s="80"/>
      <c r="N84" s="80"/>
      <c r="O84" s="80"/>
    </row>
    <row r="85" spans="2:15" x14ac:dyDescent="0.25">
      <c r="B85" s="80"/>
      <c r="C85" s="80"/>
      <c r="D85" s="80"/>
      <c r="E85" s="80"/>
      <c r="F85" s="80"/>
      <c r="K85" s="80"/>
      <c r="L85" s="80"/>
      <c r="M85" s="80"/>
      <c r="N85" s="80"/>
      <c r="O85" s="80"/>
    </row>
    <row r="86" spans="2:15" x14ac:dyDescent="0.25">
      <c r="B86" s="80"/>
      <c r="C86" s="80"/>
      <c r="D86" s="80"/>
      <c r="E86" s="80"/>
      <c r="F86" s="80"/>
      <c r="K86" s="80"/>
      <c r="L86" s="80"/>
      <c r="M86" s="80"/>
      <c r="N86" s="80"/>
      <c r="O86" s="80"/>
    </row>
    <row r="87" spans="2:15" x14ac:dyDescent="0.25">
      <c r="B87" s="80"/>
      <c r="C87" s="80"/>
      <c r="D87" s="80"/>
      <c r="E87" s="80"/>
      <c r="F87" s="80"/>
      <c r="K87" s="80"/>
      <c r="L87" s="80"/>
      <c r="M87" s="80"/>
      <c r="N87" s="80"/>
      <c r="O87" s="80"/>
    </row>
    <row r="88" spans="2:15" x14ac:dyDescent="0.25">
      <c r="B88" s="80"/>
      <c r="C88" s="80"/>
      <c r="D88" s="80"/>
      <c r="E88" s="80"/>
      <c r="F88" s="80"/>
      <c r="K88" s="80"/>
      <c r="L88" s="80"/>
      <c r="M88" s="80"/>
      <c r="N88" s="80"/>
      <c r="O88" s="80"/>
    </row>
    <row r="89" spans="2:15" x14ac:dyDescent="0.25">
      <c r="B89" s="80"/>
      <c r="C89" s="80"/>
      <c r="D89" s="80"/>
      <c r="E89" s="80"/>
      <c r="F89" s="80"/>
      <c r="K89" s="80"/>
      <c r="L89" s="80"/>
      <c r="M89" s="80"/>
      <c r="N89" s="80"/>
      <c r="O89" s="80"/>
    </row>
    <row r="90" spans="2:15" x14ac:dyDescent="0.25">
      <c r="B90" s="80"/>
      <c r="C90" s="80"/>
      <c r="D90" s="80"/>
      <c r="E90" s="80"/>
      <c r="F90" s="80"/>
      <c r="K90" s="80"/>
      <c r="L90" s="80"/>
      <c r="M90" s="80"/>
      <c r="N90" s="80"/>
      <c r="O90" s="80"/>
    </row>
    <row r="91" spans="2:15" x14ac:dyDescent="0.25">
      <c r="B91" s="80"/>
      <c r="C91" s="80"/>
      <c r="D91" s="80"/>
      <c r="E91" s="80"/>
      <c r="F91" s="80"/>
      <c r="K91" s="80"/>
      <c r="L91" s="80"/>
      <c r="M91" s="80"/>
      <c r="N91" s="80"/>
      <c r="O91" s="80"/>
    </row>
    <row r="92" spans="2:15" x14ac:dyDescent="0.25">
      <c r="B92" s="80"/>
      <c r="C92" s="80"/>
      <c r="D92" s="80"/>
      <c r="E92" s="80"/>
      <c r="F92" s="80"/>
      <c r="K92" s="80"/>
      <c r="L92" s="80"/>
      <c r="M92" s="80"/>
      <c r="N92" s="80"/>
      <c r="O92" s="80"/>
    </row>
    <row r="93" spans="2:15" x14ac:dyDescent="0.25">
      <c r="B93" s="80"/>
      <c r="C93" s="80"/>
      <c r="D93" s="80"/>
      <c r="E93" s="80"/>
      <c r="F93" s="80"/>
      <c r="K93" s="80"/>
      <c r="L93" s="80"/>
      <c r="M93" s="80"/>
      <c r="N93" s="80"/>
      <c r="O93" s="80"/>
    </row>
    <row r="94" spans="2:15" x14ac:dyDescent="0.25">
      <c r="B94" s="80"/>
      <c r="C94" s="80"/>
      <c r="D94" s="80"/>
      <c r="E94" s="80"/>
      <c r="F94" s="80"/>
      <c r="K94" s="80"/>
      <c r="L94" s="80"/>
      <c r="M94" s="80"/>
      <c r="N94" s="80"/>
      <c r="O94" s="80"/>
    </row>
    <row r="95" spans="2:15" x14ac:dyDescent="0.25">
      <c r="B95" s="80"/>
      <c r="C95" s="80"/>
      <c r="D95" s="80"/>
      <c r="E95" s="80"/>
      <c r="F95" s="80"/>
      <c r="K95" s="80"/>
      <c r="L95" s="80"/>
      <c r="M95" s="80"/>
      <c r="N95" s="80"/>
      <c r="O95" s="80"/>
    </row>
    <row r="96" spans="2:15" x14ac:dyDescent="0.25">
      <c r="B96" s="80"/>
      <c r="C96" s="80"/>
      <c r="D96" s="80"/>
      <c r="E96" s="80"/>
      <c r="F96" s="80"/>
      <c r="K96" s="80"/>
      <c r="L96" s="80"/>
      <c r="M96" s="80"/>
      <c r="N96" s="80"/>
      <c r="O96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Overzicht van investeringen</vt:lpstr>
      <vt:lpstr>Bronzenwei</vt:lpstr>
      <vt:lpstr>Coevering</vt:lpstr>
      <vt:lpstr>De Ark</vt:lpstr>
      <vt:lpstr>Oudven</vt:lpstr>
      <vt:lpstr>Kievit</vt:lpstr>
      <vt:lpstr>Kervel</vt:lpstr>
      <vt:lpstr>Ornithos</vt:lpstr>
      <vt:lpstr>Overige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Vroomans</dc:creator>
  <cp:lastModifiedBy>Iris Lemmens</cp:lastModifiedBy>
  <dcterms:created xsi:type="dcterms:W3CDTF">2026-02-03T14:39:12Z</dcterms:created>
  <dcterms:modified xsi:type="dcterms:W3CDTF">2026-08-12T08:06:57Z</dcterms:modified>
</cp:coreProperties>
</file>